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ascappini\Desktop\escritorio\INFO ELIPSOS\PERS\EBOOK- 100 TOOLS FOR ANALYSTS\80 FMBA Blog\STATISTICAL ANALYSIS\"/>
    </mc:Choice>
  </mc:AlternateContent>
  <xr:revisionPtr revIDLastSave="0" documentId="13_ncr:1_{7BAB0082-EE19-4B79-B977-491BA5B3D0B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NARY CLASSIF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29" i="1"/>
  <c r="C24" i="1"/>
  <c r="E5" i="1" s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  <c r="D30" i="1" s="1"/>
  <c r="F48" i="1" l="1"/>
  <c r="F32" i="1"/>
  <c r="F40" i="1"/>
  <c r="D33" i="1"/>
  <c r="F29" i="1"/>
  <c r="F33" i="1"/>
  <c r="F41" i="1"/>
  <c r="F44" i="1"/>
  <c r="F36" i="1"/>
  <c r="D36" i="1"/>
  <c r="F45" i="1"/>
  <c r="F37" i="1"/>
  <c r="D29" i="1"/>
  <c r="D45" i="1"/>
  <c r="D37" i="1"/>
  <c r="D48" i="1"/>
  <c r="D40" i="1"/>
  <c r="D32" i="1"/>
  <c r="F47" i="1"/>
  <c r="F43" i="1"/>
  <c r="F39" i="1"/>
  <c r="F35" i="1"/>
  <c r="F31" i="1"/>
  <c r="D47" i="1"/>
  <c r="D43" i="1"/>
  <c r="D39" i="1"/>
  <c r="D35" i="1"/>
  <c r="D31" i="1"/>
  <c r="D41" i="1"/>
  <c r="D44" i="1"/>
  <c r="F46" i="1"/>
  <c r="F42" i="1"/>
  <c r="F38" i="1"/>
  <c r="F34" i="1"/>
  <c r="F30" i="1"/>
  <c r="D46" i="1"/>
  <c r="D42" i="1"/>
  <c r="D38" i="1"/>
  <c r="D34" i="1"/>
  <c r="E19" i="1"/>
  <c r="E11" i="1"/>
  <c r="E4" i="1"/>
  <c r="J4" i="1" s="1"/>
  <c r="E16" i="1"/>
  <c r="E8" i="1"/>
  <c r="E23" i="1"/>
  <c r="E15" i="1"/>
  <c r="E20" i="1"/>
  <c r="E12" i="1"/>
  <c r="E7" i="1"/>
  <c r="E22" i="1"/>
  <c r="E18" i="1"/>
  <c r="E14" i="1"/>
  <c r="E10" i="1"/>
  <c r="E6" i="1"/>
  <c r="J6" i="1" s="1"/>
  <c r="D24" i="1"/>
  <c r="E21" i="1"/>
  <c r="E17" i="1"/>
  <c r="E13" i="1"/>
  <c r="E9" i="1"/>
  <c r="I46" i="1" l="1"/>
  <c r="I42" i="1"/>
  <c r="I43" i="1"/>
  <c r="I47" i="1"/>
  <c r="I48" i="1"/>
  <c r="I35" i="1"/>
  <c r="I32" i="1"/>
  <c r="E30" i="1"/>
  <c r="I30" i="1" s="1"/>
  <c r="E32" i="1"/>
  <c r="E34" i="1"/>
  <c r="I34" i="1" s="1"/>
  <c r="E36" i="1"/>
  <c r="I36" i="1" s="1"/>
  <c r="E38" i="1"/>
  <c r="I38" i="1" s="1"/>
  <c r="E40" i="1"/>
  <c r="I40" i="1" s="1"/>
  <c r="E42" i="1"/>
  <c r="E44" i="1"/>
  <c r="I44" i="1" s="1"/>
  <c r="E46" i="1"/>
  <c r="E48" i="1"/>
  <c r="E31" i="1"/>
  <c r="I31" i="1" s="1"/>
  <c r="E33" i="1"/>
  <c r="I33" i="1" s="1"/>
  <c r="E35" i="1"/>
  <c r="E37" i="1"/>
  <c r="I37" i="1" s="1"/>
  <c r="E39" i="1"/>
  <c r="I39" i="1" s="1"/>
  <c r="E41" i="1"/>
  <c r="I41" i="1" s="1"/>
  <c r="E43" i="1"/>
  <c r="E45" i="1"/>
  <c r="I45" i="1" s="1"/>
  <c r="E47" i="1"/>
  <c r="E29" i="1"/>
  <c r="I29" i="1" s="1"/>
  <c r="K27" i="1" s="1"/>
  <c r="F4" i="1"/>
  <c r="I4" i="1" s="1"/>
  <c r="K4" i="1" s="1"/>
  <c r="J17" i="1"/>
  <c r="J10" i="1"/>
  <c r="F9" i="1"/>
  <c r="J21" i="1"/>
  <c r="J7" i="1"/>
  <c r="J14" i="1"/>
  <c r="J19" i="1"/>
  <c r="J23" i="1"/>
  <c r="J16" i="1"/>
  <c r="J5" i="1"/>
  <c r="J11" i="1"/>
  <c r="J12" i="1"/>
  <c r="J13" i="1"/>
  <c r="J22" i="1"/>
  <c r="J15" i="1"/>
  <c r="J8" i="1"/>
  <c r="J9" i="1"/>
  <c r="J18" i="1"/>
  <c r="J20" i="1"/>
  <c r="F5" i="1"/>
  <c r="I5" i="1" s="1"/>
  <c r="F13" i="1"/>
  <c r="F21" i="1"/>
  <c r="F10" i="1"/>
  <c r="F16" i="1"/>
  <c r="F18" i="1"/>
  <c r="F15" i="1"/>
  <c r="F17" i="1"/>
  <c r="F20" i="1"/>
  <c r="F23" i="1"/>
  <c r="F19" i="1"/>
  <c r="F14" i="1"/>
  <c r="F11" i="1"/>
  <c r="F12" i="1"/>
  <c r="F6" i="1"/>
  <c r="F22" i="1"/>
  <c r="F8" i="1"/>
  <c r="F7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I9" i="1" l="1"/>
  <c r="K9" i="1" s="1"/>
  <c r="I10" i="1"/>
  <c r="I6" i="1"/>
  <c r="I7" i="1"/>
  <c r="K7" i="1" s="1"/>
  <c r="I12" i="1"/>
  <c r="K12" i="1" s="1"/>
  <c r="I23" i="1"/>
  <c r="K23" i="1" s="1"/>
  <c r="I18" i="1"/>
  <c r="K18" i="1" s="1"/>
  <c r="I22" i="1"/>
  <c r="I17" i="1"/>
  <c r="K17" i="1" s="1"/>
  <c r="I13" i="1"/>
  <c r="K13" i="1" s="1"/>
  <c r="I8" i="1"/>
  <c r="K8" i="1" s="1"/>
  <c r="I11" i="1"/>
  <c r="K11" i="1" s="1"/>
  <c r="I20" i="1"/>
  <c r="K20" i="1" s="1"/>
  <c r="I16" i="1"/>
  <c r="K16" i="1" s="1"/>
  <c r="I14" i="1"/>
  <c r="K14" i="1" s="1"/>
  <c r="I19" i="1"/>
  <c r="K19" i="1" s="1"/>
  <c r="I15" i="1"/>
  <c r="K15" i="1" s="1"/>
  <c r="I21" i="1"/>
  <c r="K21" i="1" s="1"/>
  <c r="K6" i="1"/>
  <c r="K22" i="1"/>
  <c r="K5" i="1"/>
  <c r="K10" i="1"/>
  <c r="K25" i="1" l="1"/>
</calcChain>
</file>

<file path=xl/sharedStrings.xml><?xml version="1.0" encoding="utf-8"?>
<sst xmlns="http://schemas.openxmlformats.org/spreadsheetml/2006/main" count="16" uniqueCount="16">
  <si>
    <t>Score</t>
  </si>
  <si>
    <t>False positive rate</t>
  </si>
  <si>
    <t>True positive rate</t>
  </si>
  <si>
    <t>avege of y values</t>
  </si>
  <si>
    <t>AUC</t>
  </si>
  <si>
    <t>rectangles</t>
  </si>
  <si>
    <t>x-axis distances</t>
  </si>
  <si>
    <t>Positive events</t>
  </si>
  <si>
    <t>Negative events</t>
  </si>
  <si>
    <t>True Negative</t>
  </si>
  <si>
    <t>False Negative</t>
  </si>
  <si>
    <t>True positive</t>
  </si>
  <si>
    <t>False positive</t>
  </si>
  <si>
    <t>Benefits</t>
  </si>
  <si>
    <t>COSTS / REVENUE</t>
  </si>
  <si>
    <t>Threshold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</si>
</sst>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164" fontId="0" fillId="0" borderId="1" xfId="1" applyFont="1" applyBorder="1"/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164" fontId="0" fillId="2" borderId="2" xfId="1" applyFont="1" applyFill="1" applyBorder="1"/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/>
    <xf numFmtId="44" fontId="0" fillId="3" borderId="1" xfId="2" applyFont="1" applyFill="1" applyBorder="1"/>
    <xf numFmtId="0" fontId="0" fillId="0" borderId="3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ROC Curve</a:t>
            </a:r>
          </a:p>
        </c:rich>
      </c:tx>
      <c:layout>
        <c:manualLayout>
          <c:xMode val="edge"/>
          <c:yMode val="edge"/>
          <c:x val="1.8209263005293439E-2"/>
          <c:y val="1.32176769256307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'BINARY CLASSIFICATION'!$F$3:$F$23</c:f>
              <c:numCache>
                <c:formatCode>_-* #,##0.00\ _€_-;\-* #,##0.00\ _€_-;_-* "-"??\ _€_-;_-@_-</c:formatCode>
                <c:ptCount val="21"/>
                <c:pt idx="0" formatCode="General">
                  <c:v>0</c:v>
                </c:pt>
                <c:pt idx="1">
                  <c:v>5.8823529411764705E-2</c:v>
                </c:pt>
                <c:pt idx="2">
                  <c:v>5.8823529411764705E-2</c:v>
                </c:pt>
                <c:pt idx="3">
                  <c:v>0.11764705882352941</c:v>
                </c:pt>
                <c:pt idx="4">
                  <c:v>0.17647058823529413</c:v>
                </c:pt>
                <c:pt idx="5">
                  <c:v>0.17647058823529413</c:v>
                </c:pt>
                <c:pt idx="6">
                  <c:v>0.23529411764705882</c:v>
                </c:pt>
                <c:pt idx="7">
                  <c:v>0.29411764705882354</c:v>
                </c:pt>
                <c:pt idx="8">
                  <c:v>0.29411764705882354</c:v>
                </c:pt>
                <c:pt idx="9">
                  <c:v>0.35294117647058826</c:v>
                </c:pt>
                <c:pt idx="10">
                  <c:v>0.41176470588235292</c:v>
                </c:pt>
                <c:pt idx="11">
                  <c:v>0.47058823529411764</c:v>
                </c:pt>
                <c:pt idx="12">
                  <c:v>0.52941176470588236</c:v>
                </c:pt>
                <c:pt idx="13">
                  <c:v>0.58823529411764708</c:v>
                </c:pt>
                <c:pt idx="14">
                  <c:v>0.6470588235294118</c:v>
                </c:pt>
                <c:pt idx="15">
                  <c:v>0.70588235294117652</c:v>
                </c:pt>
                <c:pt idx="16">
                  <c:v>0.76470588235294112</c:v>
                </c:pt>
                <c:pt idx="17">
                  <c:v>0.82352941176470584</c:v>
                </c:pt>
                <c:pt idx="18">
                  <c:v>0.88235294117647056</c:v>
                </c:pt>
                <c:pt idx="19">
                  <c:v>0.94117647058823528</c:v>
                </c:pt>
                <c:pt idx="20">
                  <c:v>1</c:v>
                </c:pt>
              </c:numCache>
            </c:numRef>
          </c:xVal>
          <c:yVal>
            <c:numRef>
              <c:f>'BINARY CLASSIFICATION'!$E$3:$E$23</c:f>
              <c:numCache>
                <c:formatCode>_-* #,##0.00\ _€_-;\-* #,##0.00\ _€_-;_-* "-"??\ _€_-;_-@_-</c:formatCode>
                <c:ptCount val="21"/>
                <c:pt idx="0" formatCode="General">
                  <c:v>0</c:v>
                </c:pt>
                <c:pt idx="1">
                  <c:v>0</c:v>
                </c:pt>
                <c:pt idx="2">
                  <c:v>0.33333333333333331</c:v>
                </c:pt>
                <c:pt idx="3">
                  <c:v>0.33333333333333331</c:v>
                </c:pt>
                <c:pt idx="4">
                  <c:v>0.33333333333333331</c:v>
                </c:pt>
                <c:pt idx="5">
                  <c:v>0.66666666666666663</c:v>
                </c:pt>
                <c:pt idx="6">
                  <c:v>0.66666666666666663</c:v>
                </c:pt>
                <c:pt idx="7">
                  <c:v>0.66666666666666663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7B-4394-8CD2-E78B865D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716080"/>
        <c:axId val="974710480"/>
      </c:scatterChart>
      <c:valAx>
        <c:axId val="97471608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1-Specificity </a:t>
                </a:r>
              </a:p>
              <a:p>
                <a:pPr>
                  <a:defRPr/>
                </a:pPr>
                <a:r>
                  <a:rPr lang="es-ES"/>
                  <a:t>FALSE POSITIVE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4710480"/>
        <c:crosses val="autoZero"/>
        <c:crossBetween val="midCat"/>
      </c:valAx>
      <c:valAx>
        <c:axId val="974710480"/>
        <c:scaling>
          <c:orientation val="minMax"/>
          <c:max val="1.1000000000000001"/>
          <c:min val="-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Sensitivity</a:t>
                </a:r>
              </a:p>
              <a:p>
                <a:pPr>
                  <a:defRPr/>
                </a:pPr>
                <a:r>
                  <a:rPr lang="es-ES"/>
                  <a:t>TRUE POSITIVE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74716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166686</xdr:rowOff>
    </xdr:from>
    <xdr:to>
      <xdr:col>18</xdr:col>
      <xdr:colOff>76200</xdr:colOff>
      <xdr:row>20</xdr:row>
      <xdr:rowOff>19049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371475</xdr:colOff>
      <xdr:row>3</xdr:row>
      <xdr:rowOff>57150</xdr:rowOff>
    </xdr:from>
    <xdr:to>
      <xdr:col>17</xdr:col>
      <xdr:colOff>685800</xdr:colOff>
      <xdr:row>15</xdr:row>
      <xdr:rowOff>114301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8943975" y="971550"/>
          <a:ext cx="4267200" cy="2228851"/>
        </a:xfrm>
        <a:prstGeom prst="line">
          <a:avLst/>
        </a:prstGeom>
        <a:ln w="25400">
          <a:solidFill>
            <a:schemeClr val="bg1">
              <a:lumMod val="75000"/>
            </a:schemeClr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261937</xdr:colOff>
      <xdr:row>21</xdr:row>
      <xdr:rowOff>142875</xdr:rowOff>
    </xdr:from>
    <xdr:to>
      <xdr:col>18</xdr:col>
      <xdr:colOff>333375</xdr:colOff>
      <xdr:row>29</xdr:row>
      <xdr:rowOff>95250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691437" y="4512469"/>
          <a:ext cx="5405438" cy="17145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 B4:B23</a:t>
          </a:r>
          <a:r>
            <a:rPr lang="es-ES" sz="1100" baseline="0"/>
            <a:t> insert your score data and in C4:C23 events (1=positive, 0=negative)</a:t>
          </a:r>
        </a:p>
        <a:p>
          <a:pPr algn="l"/>
          <a:r>
            <a:rPr lang="es-ES" sz="1100" baseline="0"/>
            <a:t>- Check the cell K25, if AUC is higher than 0.7, then your scores are able to efficiently classify the elements of the data set</a:t>
          </a:r>
        </a:p>
        <a:p>
          <a:pPr algn="l"/>
          <a:r>
            <a:rPr lang="es-ES" sz="1100" baseline="0"/>
            <a:t>- insert in C28:F28 costs and revenues associated with the 4 cases of a binary classification</a:t>
          </a:r>
        </a:p>
        <a:p>
          <a:pPr algn="l"/>
          <a:r>
            <a:rPr lang="es-ES" sz="1100" baseline="0"/>
            <a:t>- in cell K27 you will find the optimal threshold score which maximizes the gains of the binary classification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8"/>
  <sheetViews>
    <sheetView showGridLines="0" tabSelected="1" zoomScale="80" zoomScaleNormal="80" workbookViewId="0">
      <selection activeCell="S6" sqref="S6"/>
    </sheetView>
  </sheetViews>
  <sheetFormatPr baseColWidth="10" defaultRowHeight="14.4" x14ac:dyDescent="0.3"/>
  <cols>
    <col min="1" max="1" width="3.44140625" customWidth="1"/>
    <col min="2" max="2" width="17.6640625" bestFit="1" customWidth="1"/>
    <col min="5" max="5" width="13.33203125" customWidth="1"/>
    <col min="6" max="6" width="13.5546875" customWidth="1"/>
    <col min="7" max="7" width="3.44140625" customWidth="1"/>
    <col min="8" max="8" width="4.109375" customWidth="1"/>
    <col min="9" max="9" width="13" bestFit="1" customWidth="1"/>
    <col min="10" max="11" width="10.88671875" customWidth="1"/>
  </cols>
  <sheetData>
    <row r="2" spans="2:11" ht="44.25" customHeight="1" x14ac:dyDescent="0.3">
      <c r="B2" s="12" t="s">
        <v>0</v>
      </c>
      <c r="C2" s="12" t="s">
        <v>7</v>
      </c>
      <c r="D2" s="12" t="s">
        <v>8</v>
      </c>
      <c r="E2" s="12" t="s">
        <v>2</v>
      </c>
      <c r="F2" s="12" t="s">
        <v>1</v>
      </c>
      <c r="I2" s="13" t="s">
        <v>6</v>
      </c>
      <c r="J2" s="13" t="s">
        <v>3</v>
      </c>
      <c r="K2" s="13" t="s">
        <v>5</v>
      </c>
    </row>
    <row r="3" spans="2:11" x14ac:dyDescent="0.3">
      <c r="B3" s="1"/>
      <c r="C3" s="1">
        <v>0</v>
      </c>
      <c r="D3" s="1">
        <v>0</v>
      </c>
      <c r="E3" s="1">
        <v>0</v>
      </c>
      <c r="F3" s="1">
        <v>0</v>
      </c>
      <c r="I3" s="13"/>
      <c r="J3" s="13"/>
      <c r="K3" s="13"/>
    </row>
    <row r="4" spans="2:11" x14ac:dyDescent="0.3">
      <c r="B4" s="5">
        <v>100</v>
      </c>
      <c r="C4" s="5">
        <v>0</v>
      </c>
      <c r="D4" s="1">
        <f>ABS(C4-1)</f>
        <v>1</v>
      </c>
      <c r="E4" s="2">
        <f>SUM($C$4:C4)/C$24</f>
        <v>0</v>
      </c>
      <c r="F4" s="2">
        <f>SUM($D$4:D4)/D$24</f>
        <v>5.8823529411764705E-2</v>
      </c>
      <c r="I4" s="2">
        <f>F4-F3</f>
        <v>5.8823529411764705E-2</v>
      </c>
      <c r="J4" s="2">
        <f t="shared" ref="J4:J23" si="0">(E4+E3)/2</f>
        <v>0</v>
      </c>
      <c r="K4" s="2">
        <f>I4*J4</f>
        <v>0</v>
      </c>
    </row>
    <row r="5" spans="2:11" x14ac:dyDescent="0.3">
      <c r="B5" s="5">
        <f>B4-5</f>
        <v>95</v>
      </c>
      <c r="C5" s="5">
        <v>1</v>
      </c>
      <c r="D5" s="1">
        <f t="shared" ref="D5:D23" si="1">ABS(C5-1)</f>
        <v>0</v>
      </c>
      <c r="E5" s="2">
        <f>SUM($C$4:C5)/C$24</f>
        <v>0.33333333333333331</v>
      </c>
      <c r="F5" s="2">
        <f>SUM($D$4:D5)/D$24</f>
        <v>5.8823529411764705E-2</v>
      </c>
      <c r="I5" s="2">
        <f t="shared" ref="I5:I23" si="2">F5-F4</f>
        <v>0</v>
      </c>
      <c r="J5" s="2">
        <f t="shared" si="0"/>
        <v>0.16666666666666666</v>
      </c>
      <c r="K5" s="2">
        <f t="shared" ref="K5:K23" si="3">I5*J5</f>
        <v>0</v>
      </c>
    </row>
    <row r="6" spans="2:11" x14ac:dyDescent="0.3">
      <c r="B6" s="5">
        <f t="shared" ref="B6:B23" si="4">B5-5</f>
        <v>90</v>
      </c>
      <c r="C6" s="5">
        <v>0</v>
      </c>
      <c r="D6" s="1">
        <f t="shared" si="1"/>
        <v>1</v>
      </c>
      <c r="E6" s="2">
        <f>SUM($C$4:C6)/C$24</f>
        <v>0.33333333333333331</v>
      </c>
      <c r="F6" s="2">
        <f>SUM($D$4:D6)/D$24</f>
        <v>0.11764705882352941</v>
      </c>
      <c r="I6" s="2">
        <f t="shared" si="2"/>
        <v>5.8823529411764705E-2</v>
      </c>
      <c r="J6" s="2">
        <f t="shared" si="0"/>
        <v>0.33333333333333331</v>
      </c>
      <c r="K6" s="2">
        <f>I6*J6</f>
        <v>1.9607843137254902E-2</v>
      </c>
    </row>
    <row r="7" spans="2:11" x14ac:dyDescent="0.3">
      <c r="B7" s="5">
        <f t="shared" si="4"/>
        <v>85</v>
      </c>
      <c r="C7" s="5">
        <v>0</v>
      </c>
      <c r="D7" s="1">
        <f t="shared" si="1"/>
        <v>1</v>
      </c>
      <c r="E7" s="2">
        <f>SUM($C$4:C7)/C$24</f>
        <v>0.33333333333333331</v>
      </c>
      <c r="F7" s="2">
        <f>SUM($D$4:D7)/D$24</f>
        <v>0.17647058823529413</v>
      </c>
      <c r="I7" s="2">
        <f t="shared" si="2"/>
        <v>5.8823529411764719E-2</v>
      </c>
      <c r="J7" s="2">
        <f t="shared" si="0"/>
        <v>0.33333333333333331</v>
      </c>
      <c r="K7" s="2">
        <f t="shared" si="3"/>
        <v>1.9607843137254905E-2</v>
      </c>
    </row>
    <row r="8" spans="2:11" x14ac:dyDescent="0.3">
      <c r="B8" s="5">
        <f t="shared" si="4"/>
        <v>80</v>
      </c>
      <c r="C8" s="5">
        <v>1</v>
      </c>
      <c r="D8" s="1">
        <f t="shared" si="1"/>
        <v>0</v>
      </c>
      <c r="E8" s="2">
        <f>SUM($C$4:C8)/C$24</f>
        <v>0.66666666666666663</v>
      </c>
      <c r="F8" s="2">
        <f>SUM($D$4:D8)/D$24</f>
        <v>0.17647058823529413</v>
      </c>
      <c r="I8" s="2">
        <f t="shared" si="2"/>
        <v>0</v>
      </c>
      <c r="J8" s="2">
        <f t="shared" si="0"/>
        <v>0.5</v>
      </c>
      <c r="K8" s="2">
        <f t="shared" si="3"/>
        <v>0</v>
      </c>
    </row>
    <row r="9" spans="2:11" x14ac:dyDescent="0.3">
      <c r="B9" s="5">
        <f t="shared" si="4"/>
        <v>75</v>
      </c>
      <c r="C9" s="5">
        <v>0</v>
      </c>
      <c r="D9" s="1">
        <f t="shared" si="1"/>
        <v>1</v>
      </c>
      <c r="E9" s="2">
        <f>SUM($C$4:C9)/C$24</f>
        <v>0.66666666666666663</v>
      </c>
      <c r="F9" s="2">
        <f>SUM($D$4:D9)/D$24</f>
        <v>0.23529411764705882</v>
      </c>
      <c r="I9" s="2">
        <f t="shared" si="2"/>
        <v>5.8823529411764691E-2</v>
      </c>
      <c r="J9" s="2">
        <f t="shared" si="0"/>
        <v>0.66666666666666663</v>
      </c>
      <c r="K9" s="2">
        <f t="shared" si="3"/>
        <v>3.9215686274509789E-2</v>
      </c>
    </row>
    <row r="10" spans="2:11" x14ac:dyDescent="0.3">
      <c r="B10" s="5">
        <f t="shared" si="4"/>
        <v>70</v>
      </c>
      <c r="C10" s="5">
        <v>0</v>
      </c>
      <c r="D10" s="1">
        <f t="shared" si="1"/>
        <v>1</v>
      </c>
      <c r="E10" s="2">
        <f>SUM($C$4:C10)/C$24</f>
        <v>0.66666666666666663</v>
      </c>
      <c r="F10" s="2">
        <f>SUM($D$4:D10)/D$24</f>
        <v>0.29411764705882354</v>
      </c>
      <c r="I10" s="2">
        <f t="shared" si="2"/>
        <v>5.8823529411764719E-2</v>
      </c>
      <c r="J10" s="2">
        <f t="shared" si="0"/>
        <v>0.66666666666666663</v>
      </c>
      <c r="K10" s="2">
        <f t="shared" si="3"/>
        <v>3.921568627450981E-2</v>
      </c>
    </row>
    <row r="11" spans="2:11" x14ac:dyDescent="0.3">
      <c r="B11" s="5">
        <f t="shared" si="4"/>
        <v>65</v>
      </c>
      <c r="C11" s="5">
        <v>1</v>
      </c>
      <c r="D11" s="1">
        <f t="shared" si="1"/>
        <v>0</v>
      </c>
      <c r="E11" s="2">
        <f>SUM($C$4:C11)/C$24</f>
        <v>1</v>
      </c>
      <c r="F11" s="2">
        <f>SUM($D$4:D11)/D$24</f>
        <v>0.29411764705882354</v>
      </c>
      <c r="I11" s="2">
        <f t="shared" si="2"/>
        <v>0</v>
      </c>
      <c r="J11" s="2">
        <f t="shared" si="0"/>
        <v>0.83333333333333326</v>
      </c>
      <c r="K11" s="2">
        <f t="shared" si="3"/>
        <v>0</v>
      </c>
    </row>
    <row r="12" spans="2:11" x14ac:dyDescent="0.3">
      <c r="B12" s="5">
        <f t="shared" si="4"/>
        <v>60</v>
      </c>
      <c r="C12" s="5">
        <v>0</v>
      </c>
      <c r="D12" s="1">
        <f t="shared" si="1"/>
        <v>1</v>
      </c>
      <c r="E12" s="2">
        <f>SUM($C$4:C12)/C$24</f>
        <v>1</v>
      </c>
      <c r="F12" s="2">
        <f>SUM($D$4:D12)/D$24</f>
        <v>0.35294117647058826</v>
      </c>
      <c r="I12" s="2">
        <f t="shared" si="2"/>
        <v>5.8823529411764719E-2</v>
      </c>
      <c r="J12" s="2">
        <f t="shared" si="0"/>
        <v>1</v>
      </c>
      <c r="K12" s="2">
        <f>I12*J12</f>
        <v>5.8823529411764719E-2</v>
      </c>
    </row>
    <row r="13" spans="2:11" x14ac:dyDescent="0.3">
      <c r="B13" s="5">
        <f t="shared" si="4"/>
        <v>55</v>
      </c>
      <c r="C13" s="5">
        <v>0</v>
      </c>
      <c r="D13" s="1">
        <f t="shared" si="1"/>
        <v>1</v>
      </c>
      <c r="E13" s="2">
        <f>SUM($C$4:C13)/C$24</f>
        <v>1</v>
      </c>
      <c r="F13" s="2">
        <f>SUM($D$4:D13)/D$24</f>
        <v>0.41176470588235292</v>
      </c>
      <c r="I13" s="2">
        <f t="shared" si="2"/>
        <v>5.8823529411764663E-2</v>
      </c>
      <c r="J13" s="2">
        <f t="shared" si="0"/>
        <v>1</v>
      </c>
      <c r="K13" s="2">
        <f t="shared" si="3"/>
        <v>5.8823529411764663E-2</v>
      </c>
    </row>
    <row r="14" spans="2:11" x14ac:dyDescent="0.3">
      <c r="B14" s="5">
        <f t="shared" si="4"/>
        <v>50</v>
      </c>
      <c r="C14" s="5">
        <v>0</v>
      </c>
      <c r="D14" s="1">
        <f t="shared" si="1"/>
        <v>1</v>
      </c>
      <c r="E14" s="2">
        <f>SUM($C$4:C14)/C$24</f>
        <v>1</v>
      </c>
      <c r="F14" s="2">
        <f>SUM($D$4:D14)/D$24</f>
        <v>0.47058823529411764</v>
      </c>
      <c r="I14" s="2">
        <f t="shared" si="2"/>
        <v>5.8823529411764719E-2</v>
      </c>
      <c r="J14" s="2">
        <f t="shared" si="0"/>
        <v>1</v>
      </c>
      <c r="K14" s="2">
        <f t="shared" si="3"/>
        <v>5.8823529411764719E-2</v>
      </c>
    </row>
    <row r="15" spans="2:11" x14ac:dyDescent="0.3">
      <c r="B15" s="5">
        <f t="shared" si="4"/>
        <v>45</v>
      </c>
      <c r="C15" s="5">
        <v>0</v>
      </c>
      <c r="D15" s="1">
        <f t="shared" si="1"/>
        <v>1</v>
      </c>
      <c r="E15" s="2">
        <f>SUM($C$4:C15)/C$24</f>
        <v>1</v>
      </c>
      <c r="F15" s="2">
        <f>SUM($D$4:D15)/D$24</f>
        <v>0.52941176470588236</v>
      </c>
      <c r="I15" s="2">
        <f t="shared" si="2"/>
        <v>5.8823529411764719E-2</v>
      </c>
      <c r="J15" s="2">
        <f t="shared" si="0"/>
        <v>1</v>
      </c>
      <c r="K15" s="2">
        <f t="shared" si="3"/>
        <v>5.8823529411764719E-2</v>
      </c>
    </row>
    <row r="16" spans="2:11" x14ac:dyDescent="0.3">
      <c r="B16" s="5">
        <f t="shared" si="4"/>
        <v>40</v>
      </c>
      <c r="C16" s="5">
        <v>0</v>
      </c>
      <c r="D16" s="1">
        <f t="shared" si="1"/>
        <v>1</v>
      </c>
      <c r="E16" s="2">
        <f>SUM($C$4:C16)/C$24</f>
        <v>1</v>
      </c>
      <c r="F16" s="2">
        <f>SUM($D$4:D16)/D$24</f>
        <v>0.58823529411764708</v>
      </c>
      <c r="I16" s="2">
        <f t="shared" si="2"/>
        <v>5.8823529411764719E-2</v>
      </c>
      <c r="J16" s="2">
        <f t="shared" si="0"/>
        <v>1</v>
      </c>
      <c r="K16" s="2">
        <f t="shared" si="3"/>
        <v>5.8823529411764719E-2</v>
      </c>
    </row>
    <row r="17" spans="2:11" x14ac:dyDescent="0.3">
      <c r="B17" s="5">
        <f t="shared" si="4"/>
        <v>35</v>
      </c>
      <c r="C17" s="5">
        <v>0</v>
      </c>
      <c r="D17" s="1">
        <f t="shared" si="1"/>
        <v>1</v>
      </c>
      <c r="E17" s="2">
        <f>SUM($C$4:C17)/C$24</f>
        <v>1</v>
      </c>
      <c r="F17" s="2">
        <f>SUM($D$4:D17)/D$24</f>
        <v>0.6470588235294118</v>
      </c>
      <c r="I17" s="2">
        <f t="shared" si="2"/>
        <v>5.8823529411764719E-2</v>
      </c>
      <c r="J17" s="2">
        <f t="shared" si="0"/>
        <v>1</v>
      </c>
      <c r="K17" s="2">
        <f t="shared" si="3"/>
        <v>5.8823529411764719E-2</v>
      </c>
    </row>
    <row r="18" spans="2:11" x14ac:dyDescent="0.3">
      <c r="B18" s="5">
        <f t="shared" si="4"/>
        <v>30</v>
      </c>
      <c r="C18" s="5">
        <v>0</v>
      </c>
      <c r="D18" s="1">
        <f t="shared" si="1"/>
        <v>1</v>
      </c>
      <c r="E18" s="2">
        <f>SUM($C$4:C18)/C$24</f>
        <v>1</v>
      </c>
      <c r="F18" s="2">
        <f>SUM($D$4:D18)/D$24</f>
        <v>0.70588235294117652</v>
      </c>
      <c r="I18" s="2">
        <f t="shared" si="2"/>
        <v>5.8823529411764719E-2</v>
      </c>
      <c r="J18" s="2">
        <f t="shared" si="0"/>
        <v>1</v>
      </c>
      <c r="K18" s="2">
        <f t="shared" si="3"/>
        <v>5.8823529411764719E-2</v>
      </c>
    </row>
    <row r="19" spans="2:11" x14ac:dyDescent="0.3">
      <c r="B19" s="5">
        <f t="shared" si="4"/>
        <v>25</v>
      </c>
      <c r="C19" s="5">
        <v>0</v>
      </c>
      <c r="D19" s="1">
        <f t="shared" si="1"/>
        <v>1</v>
      </c>
      <c r="E19" s="2">
        <f>SUM($C$4:C19)/C$24</f>
        <v>1</v>
      </c>
      <c r="F19" s="2">
        <f>SUM($D$4:D19)/D$24</f>
        <v>0.76470588235294112</v>
      </c>
      <c r="I19" s="2">
        <f t="shared" si="2"/>
        <v>5.8823529411764608E-2</v>
      </c>
      <c r="J19" s="2">
        <f t="shared" si="0"/>
        <v>1</v>
      </c>
      <c r="K19" s="2">
        <f t="shared" si="3"/>
        <v>5.8823529411764608E-2</v>
      </c>
    </row>
    <row r="20" spans="2:11" x14ac:dyDescent="0.3">
      <c r="B20" s="5">
        <f t="shared" si="4"/>
        <v>20</v>
      </c>
      <c r="C20" s="5">
        <v>0</v>
      </c>
      <c r="D20" s="1">
        <f t="shared" si="1"/>
        <v>1</v>
      </c>
      <c r="E20" s="2">
        <f>SUM($C$4:C20)/C$24</f>
        <v>1</v>
      </c>
      <c r="F20" s="2">
        <f>SUM($D$4:D20)/D$24</f>
        <v>0.82352941176470584</v>
      </c>
      <c r="I20" s="2">
        <f t="shared" si="2"/>
        <v>5.8823529411764719E-2</v>
      </c>
      <c r="J20" s="2">
        <f t="shared" si="0"/>
        <v>1</v>
      </c>
      <c r="K20" s="2">
        <f t="shared" si="3"/>
        <v>5.8823529411764719E-2</v>
      </c>
    </row>
    <row r="21" spans="2:11" x14ac:dyDescent="0.3">
      <c r="B21" s="5">
        <f t="shared" si="4"/>
        <v>15</v>
      </c>
      <c r="C21" s="5">
        <v>0</v>
      </c>
      <c r="D21" s="1">
        <f t="shared" si="1"/>
        <v>1</v>
      </c>
      <c r="E21" s="2">
        <f>SUM($C$4:C21)/C$24</f>
        <v>1</v>
      </c>
      <c r="F21" s="2">
        <f>SUM($D$4:D21)/D$24</f>
        <v>0.88235294117647056</v>
      </c>
      <c r="I21" s="2">
        <f t="shared" si="2"/>
        <v>5.8823529411764719E-2</v>
      </c>
      <c r="J21" s="2">
        <f t="shared" si="0"/>
        <v>1</v>
      </c>
      <c r="K21" s="2">
        <f t="shared" si="3"/>
        <v>5.8823529411764719E-2</v>
      </c>
    </row>
    <row r="22" spans="2:11" x14ac:dyDescent="0.3">
      <c r="B22" s="5">
        <f t="shared" si="4"/>
        <v>10</v>
      </c>
      <c r="C22" s="5">
        <v>0</v>
      </c>
      <c r="D22" s="1">
        <f t="shared" si="1"/>
        <v>1</v>
      </c>
      <c r="E22" s="2">
        <f>SUM($C$4:C22)/C$24</f>
        <v>1</v>
      </c>
      <c r="F22" s="2">
        <f>SUM($D$4:D22)/D$24</f>
        <v>0.94117647058823528</v>
      </c>
      <c r="I22" s="2">
        <f t="shared" si="2"/>
        <v>5.8823529411764719E-2</v>
      </c>
      <c r="J22" s="2">
        <f t="shared" si="0"/>
        <v>1</v>
      </c>
      <c r="K22" s="2">
        <f t="shared" si="3"/>
        <v>5.8823529411764719E-2</v>
      </c>
    </row>
    <row r="23" spans="2:11" x14ac:dyDescent="0.3">
      <c r="B23" s="5">
        <f t="shared" si="4"/>
        <v>5</v>
      </c>
      <c r="C23" s="5">
        <v>0</v>
      </c>
      <c r="D23" s="1">
        <f t="shared" si="1"/>
        <v>1</v>
      </c>
      <c r="E23" s="2">
        <f>SUM($C$4:C23)/C$24</f>
        <v>1</v>
      </c>
      <c r="F23" s="2">
        <f>SUM($D$4:D23)/D$24</f>
        <v>1</v>
      </c>
      <c r="I23" s="2">
        <f t="shared" si="2"/>
        <v>5.8823529411764719E-2</v>
      </c>
      <c r="J23" s="2">
        <f t="shared" si="0"/>
        <v>1</v>
      </c>
      <c r="K23" s="2">
        <f t="shared" si="3"/>
        <v>5.8823529411764719E-2</v>
      </c>
    </row>
    <row r="24" spans="2:11" ht="15" thickBot="1" x14ac:dyDescent="0.35">
      <c r="C24" s="1">
        <f>SUM(C4:C23)</f>
        <v>3</v>
      </c>
      <c r="D24" s="1">
        <f>SUM(D4:D23)</f>
        <v>17</v>
      </c>
    </row>
    <row r="25" spans="2:11" ht="15" thickBot="1" x14ac:dyDescent="0.35">
      <c r="J25" s="3" t="s">
        <v>4</v>
      </c>
      <c r="K25" s="6">
        <f>SUM(K4:K23)</f>
        <v>0.82352941176470584</v>
      </c>
    </row>
    <row r="26" spans="2:11" ht="15" thickBot="1" x14ac:dyDescent="0.35"/>
    <row r="27" spans="2:11" ht="29.4" thickBot="1" x14ac:dyDescent="0.35">
      <c r="C27" s="4" t="s">
        <v>11</v>
      </c>
      <c r="D27" s="4" t="s">
        <v>12</v>
      </c>
      <c r="E27" s="7" t="s">
        <v>9</v>
      </c>
      <c r="F27" s="7" t="s">
        <v>10</v>
      </c>
      <c r="I27" s="10" t="s">
        <v>13</v>
      </c>
      <c r="J27" s="11" t="s">
        <v>15</v>
      </c>
      <c r="K27" s="11">
        <f>VLOOKUP(MAX(I29:I48),I29:J48,2,FALSE)</f>
        <v>65</v>
      </c>
    </row>
    <row r="28" spans="2:11" x14ac:dyDescent="0.3">
      <c r="B28" t="s">
        <v>14</v>
      </c>
      <c r="C28" s="9">
        <v>950</v>
      </c>
      <c r="D28" s="9">
        <v>-50</v>
      </c>
      <c r="E28" s="9">
        <v>0</v>
      </c>
      <c r="F28" s="9">
        <v>0</v>
      </c>
    </row>
    <row r="29" spans="2:11" x14ac:dyDescent="0.3">
      <c r="C29" s="2">
        <f>SUM($C$4:C4)</f>
        <v>0</v>
      </c>
      <c r="D29" s="2">
        <f>SUM($D$4:D4)</f>
        <v>1</v>
      </c>
      <c r="E29" s="2">
        <f>$D$24-SUM($D$4:D4)</f>
        <v>16</v>
      </c>
      <c r="F29" s="2">
        <f>$C$24-SUM($C$4:C4)</f>
        <v>3</v>
      </c>
      <c r="I29" s="8">
        <f>SUMPRODUCT($C$28:$F$28,C29:F29)</f>
        <v>-50</v>
      </c>
      <c r="J29" s="1">
        <v>100</v>
      </c>
    </row>
    <row r="30" spans="2:11" x14ac:dyDescent="0.3">
      <c r="C30" s="2">
        <f>SUM($C$4:C5)</f>
        <v>1</v>
      </c>
      <c r="D30" s="2">
        <f>SUM($D$4:D5)</f>
        <v>1</v>
      </c>
      <c r="E30" s="2">
        <f>$D$24-SUM($D$4:D5)</f>
        <v>16</v>
      </c>
      <c r="F30" s="2">
        <f>$C$24-SUM($C$4:C5)</f>
        <v>2</v>
      </c>
      <c r="I30" s="8">
        <f t="shared" ref="I30:I48" si="5">SUMPRODUCT($C$28:$F$28,C30:F30)</f>
        <v>900</v>
      </c>
      <c r="J30" s="1">
        <f>J29-5</f>
        <v>95</v>
      </c>
    </row>
    <row r="31" spans="2:11" x14ac:dyDescent="0.3">
      <c r="C31" s="2">
        <f>SUM($C$4:C6)</f>
        <v>1</v>
      </c>
      <c r="D31" s="2">
        <f>SUM($D$4:D6)</f>
        <v>2</v>
      </c>
      <c r="E31" s="2">
        <f>$D$24-SUM($D$4:D6)</f>
        <v>15</v>
      </c>
      <c r="F31" s="2">
        <f>$C$24-SUM($C$4:C6)</f>
        <v>2</v>
      </c>
      <c r="I31" s="8">
        <f t="shared" si="5"/>
        <v>850</v>
      </c>
      <c r="J31" s="1">
        <f t="shared" ref="J31:J48" si="6">J30-5</f>
        <v>90</v>
      </c>
    </row>
    <row r="32" spans="2:11" x14ac:dyDescent="0.3">
      <c r="C32" s="2">
        <f>SUM($C$4:C7)</f>
        <v>1</v>
      </c>
      <c r="D32" s="2">
        <f>SUM($D$4:D7)</f>
        <v>3</v>
      </c>
      <c r="E32" s="2">
        <f>$D$24-SUM($D$4:D7)</f>
        <v>14</v>
      </c>
      <c r="F32" s="2">
        <f>$C$24-SUM($C$4:C7)</f>
        <v>2</v>
      </c>
      <c r="I32" s="8">
        <f t="shared" si="5"/>
        <v>800</v>
      </c>
      <c r="J32" s="1">
        <f t="shared" si="6"/>
        <v>85</v>
      </c>
    </row>
    <row r="33" spans="3:10" x14ac:dyDescent="0.3">
      <c r="C33" s="2">
        <f>SUM($C$4:C8)</f>
        <v>2</v>
      </c>
      <c r="D33" s="2">
        <f>SUM($D$4:D8)</f>
        <v>3</v>
      </c>
      <c r="E33" s="2">
        <f>$D$24-SUM($D$4:D8)</f>
        <v>14</v>
      </c>
      <c r="F33" s="2">
        <f>$C$24-SUM($C$4:C8)</f>
        <v>1</v>
      </c>
      <c r="I33" s="8">
        <f t="shared" si="5"/>
        <v>1750</v>
      </c>
      <c r="J33" s="1">
        <f t="shared" si="6"/>
        <v>80</v>
      </c>
    </row>
    <row r="34" spans="3:10" x14ac:dyDescent="0.3">
      <c r="C34" s="2">
        <f>SUM($C$4:C9)</f>
        <v>2</v>
      </c>
      <c r="D34" s="2">
        <f>SUM($D$4:D9)</f>
        <v>4</v>
      </c>
      <c r="E34" s="2">
        <f>$D$24-SUM($D$4:D9)</f>
        <v>13</v>
      </c>
      <c r="F34" s="2">
        <f>$C$24-SUM($C$4:C9)</f>
        <v>1</v>
      </c>
      <c r="I34" s="8">
        <f t="shared" si="5"/>
        <v>1700</v>
      </c>
      <c r="J34" s="1">
        <f t="shared" si="6"/>
        <v>75</v>
      </c>
    </row>
    <row r="35" spans="3:10" x14ac:dyDescent="0.3">
      <c r="C35" s="2">
        <f>SUM($C$4:C10)</f>
        <v>2</v>
      </c>
      <c r="D35" s="2">
        <f>SUM($D$4:D10)</f>
        <v>5</v>
      </c>
      <c r="E35" s="2">
        <f>$D$24-SUM($D$4:D10)</f>
        <v>12</v>
      </c>
      <c r="F35" s="2">
        <f>$C$24-SUM($C$4:C10)</f>
        <v>1</v>
      </c>
      <c r="I35" s="8">
        <f t="shared" si="5"/>
        <v>1650</v>
      </c>
      <c r="J35" s="1">
        <f t="shared" si="6"/>
        <v>70</v>
      </c>
    </row>
    <row r="36" spans="3:10" x14ac:dyDescent="0.3">
      <c r="C36" s="2">
        <f>SUM($C$4:C11)</f>
        <v>3</v>
      </c>
      <c r="D36" s="2">
        <f>SUM($D$4:D11)</f>
        <v>5</v>
      </c>
      <c r="E36" s="2">
        <f>$D$24-SUM($D$4:D11)</f>
        <v>12</v>
      </c>
      <c r="F36" s="2">
        <f>$C$24-SUM($C$4:C11)</f>
        <v>0</v>
      </c>
      <c r="I36" s="8">
        <f t="shared" si="5"/>
        <v>2600</v>
      </c>
      <c r="J36" s="1">
        <f t="shared" si="6"/>
        <v>65</v>
      </c>
    </row>
    <row r="37" spans="3:10" x14ac:dyDescent="0.3">
      <c r="C37" s="2">
        <f>SUM($C$4:C12)</f>
        <v>3</v>
      </c>
      <c r="D37" s="2">
        <f>SUM($D$4:D12)</f>
        <v>6</v>
      </c>
      <c r="E37" s="2">
        <f>$D$24-SUM($D$4:D12)</f>
        <v>11</v>
      </c>
      <c r="F37" s="2">
        <f>$C$24-SUM($C$4:C12)</f>
        <v>0</v>
      </c>
      <c r="I37" s="8">
        <f t="shared" si="5"/>
        <v>2550</v>
      </c>
      <c r="J37" s="1">
        <f t="shared" si="6"/>
        <v>60</v>
      </c>
    </row>
    <row r="38" spans="3:10" x14ac:dyDescent="0.3">
      <c r="C38" s="2">
        <f>SUM($C$4:C13)</f>
        <v>3</v>
      </c>
      <c r="D38" s="2">
        <f>SUM($D$4:D13)</f>
        <v>7</v>
      </c>
      <c r="E38" s="2">
        <f>$D$24-SUM($D$4:D13)</f>
        <v>10</v>
      </c>
      <c r="F38" s="2">
        <f>$C$24-SUM($C$4:C13)</f>
        <v>0</v>
      </c>
      <c r="I38" s="8">
        <f t="shared" si="5"/>
        <v>2500</v>
      </c>
      <c r="J38" s="1">
        <f t="shared" si="6"/>
        <v>55</v>
      </c>
    </row>
    <row r="39" spans="3:10" x14ac:dyDescent="0.3">
      <c r="C39" s="2">
        <f>SUM($C$4:C14)</f>
        <v>3</v>
      </c>
      <c r="D39" s="2">
        <f>SUM($D$4:D14)</f>
        <v>8</v>
      </c>
      <c r="E39" s="2">
        <f>$D$24-SUM($D$4:D14)</f>
        <v>9</v>
      </c>
      <c r="F39" s="2">
        <f>$C$24-SUM($C$4:C14)</f>
        <v>0</v>
      </c>
      <c r="I39" s="8">
        <f t="shared" si="5"/>
        <v>2450</v>
      </c>
      <c r="J39" s="1">
        <f t="shared" si="6"/>
        <v>50</v>
      </c>
    </row>
    <row r="40" spans="3:10" x14ac:dyDescent="0.3">
      <c r="C40" s="2">
        <f>SUM($C$4:C15)</f>
        <v>3</v>
      </c>
      <c r="D40" s="2">
        <f>SUM($D$4:D15)</f>
        <v>9</v>
      </c>
      <c r="E40" s="2">
        <f>$D$24-SUM($D$4:D15)</f>
        <v>8</v>
      </c>
      <c r="F40" s="2">
        <f>$C$24-SUM($C$4:C15)</f>
        <v>0</v>
      </c>
      <c r="I40" s="8">
        <f t="shared" si="5"/>
        <v>2400</v>
      </c>
      <c r="J40" s="1">
        <f t="shared" si="6"/>
        <v>45</v>
      </c>
    </row>
    <row r="41" spans="3:10" x14ac:dyDescent="0.3">
      <c r="C41" s="2">
        <f>SUM($C$4:C16)</f>
        <v>3</v>
      </c>
      <c r="D41" s="2">
        <f>SUM($D$4:D16)</f>
        <v>10</v>
      </c>
      <c r="E41" s="2">
        <f>$D$24-SUM($D$4:D16)</f>
        <v>7</v>
      </c>
      <c r="F41" s="2">
        <f>$C$24-SUM($C$4:C16)</f>
        <v>0</v>
      </c>
      <c r="I41" s="8">
        <f t="shared" si="5"/>
        <v>2350</v>
      </c>
      <c r="J41" s="1">
        <f t="shared" si="6"/>
        <v>40</v>
      </c>
    </row>
    <row r="42" spans="3:10" x14ac:dyDescent="0.3">
      <c r="C42" s="2">
        <f>SUM($C$4:C17)</f>
        <v>3</v>
      </c>
      <c r="D42" s="2">
        <f>SUM($D$4:D17)</f>
        <v>11</v>
      </c>
      <c r="E42" s="2">
        <f>$D$24-SUM($D$4:D17)</f>
        <v>6</v>
      </c>
      <c r="F42" s="2">
        <f>$C$24-SUM($C$4:C17)</f>
        <v>0</v>
      </c>
      <c r="I42" s="8">
        <f t="shared" si="5"/>
        <v>2300</v>
      </c>
      <c r="J42" s="1">
        <f t="shared" si="6"/>
        <v>35</v>
      </c>
    </row>
    <row r="43" spans="3:10" x14ac:dyDescent="0.3">
      <c r="C43" s="2">
        <f>SUM($C$4:C18)</f>
        <v>3</v>
      </c>
      <c r="D43" s="2">
        <f>SUM($D$4:D18)</f>
        <v>12</v>
      </c>
      <c r="E43" s="2">
        <f>$D$24-SUM($D$4:D18)</f>
        <v>5</v>
      </c>
      <c r="F43" s="2">
        <f>$C$24-SUM($C$4:C18)</f>
        <v>0</v>
      </c>
      <c r="I43" s="8">
        <f t="shared" si="5"/>
        <v>2250</v>
      </c>
      <c r="J43" s="1">
        <f t="shared" si="6"/>
        <v>30</v>
      </c>
    </row>
    <row r="44" spans="3:10" x14ac:dyDescent="0.3">
      <c r="C44" s="2">
        <f>SUM($C$4:C19)</f>
        <v>3</v>
      </c>
      <c r="D44" s="2">
        <f>SUM($D$4:D19)</f>
        <v>13</v>
      </c>
      <c r="E44" s="2">
        <f>$D$24-SUM($D$4:D19)</f>
        <v>4</v>
      </c>
      <c r="F44" s="2">
        <f>$C$24-SUM($C$4:C19)</f>
        <v>0</v>
      </c>
      <c r="I44" s="8">
        <f t="shared" si="5"/>
        <v>2200</v>
      </c>
      <c r="J44" s="1">
        <f t="shared" si="6"/>
        <v>25</v>
      </c>
    </row>
    <row r="45" spans="3:10" x14ac:dyDescent="0.3">
      <c r="C45" s="2">
        <f>SUM($C$4:C20)</f>
        <v>3</v>
      </c>
      <c r="D45" s="2">
        <f>SUM($D$4:D20)</f>
        <v>14</v>
      </c>
      <c r="E45" s="2">
        <f>$D$24-SUM($D$4:D20)</f>
        <v>3</v>
      </c>
      <c r="F45" s="2">
        <f>$C$24-SUM($C$4:C20)</f>
        <v>0</v>
      </c>
      <c r="I45" s="8">
        <f t="shared" si="5"/>
        <v>2150</v>
      </c>
      <c r="J45" s="1">
        <f t="shared" si="6"/>
        <v>20</v>
      </c>
    </row>
    <row r="46" spans="3:10" x14ac:dyDescent="0.3">
      <c r="C46" s="2">
        <f>SUM($C$4:C21)</f>
        <v>3</v>
      </c>
      <c r="D46" s="2">
        <f>SUM($D$4:D21)</f>
        <v>15</v>
      </c>
      <c r="E46" s="2">
        <f>$D$24-SUM($D$4:D21)</f>
        <v>2</v>
      </c>
      <c r="F46" s="2">
        <f>$C$24-SUM($C$4:C21)</f>
        <v>0</v>
      </c>
      <c r="I46" s="8">
        <f t="shared" si="5"/>
        <v>2100</v>
      </c>
      <c r="J46" s="1">
        <f t="shared" si="6"/>
        <v>15</v>
      </c>
    </row>
    <row r="47" spans="3:10" x14ac:dyDescent="0.3">
      <c r="C47" s="2">
        <f>SUM($C$4:C22)</f>
        <v>3</v>
      </c>
      <c r="D47" s="2">
        <f>SUM($D$4:D22)</f>
        <v>16</v>
      </c>
      <c r="E47" s="2">
        <f>$D$24-SUM($D$4:D22)</f>
        <v>1</v>
      </c>
      <c r="F47" s="2">
        <f>$C$24-SUM($C$4:C22)</f>
        <v>0</v>
      </c>
      <c r="I47" s="8">
        <f t="shared" si="5"/>
        <v>2050</v>
      </c>
      <c r="J47" s="1">
        <f t="shared" si="6"/>
        <v>10</v>
      </c>
    </row>
    <row r="48" spans="3:10" x14ac:dyDescent="0.3">
      <c r="C48" s="2">
        <f>SUM($C$4:C23)</f>
        <v>3</v>
      </c>
      <c r="D48" s="2">
        <f>SUM($D$4:D23)</f>
        <v>17</v>
      </c>
      <c r="E48" s="2">
        <f>$D$24-SUM($D$4:D23)</f>
        <v>0</v>
      </c>
      <c r="F48" s="2">
        <f>$C$24-SUM($C$4:C23)</f>
        <v>0</v>
      </c>
      <c r="I48" s="8">
        <f t="shared" si="5"/>
        <v>2000</v>
      </c>
      <c r="J48" s="1">
        <f t="shared" si="6"/>
        <v>5</v>
      </c>
    </row>
  </sheetData>
  <mergeCells count="3">
    <mergeCell ref="I2:I3"/>
    <mergeCell ref="J2:J3"/>
    <mergeCell ref="K2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BINARY CLASSIFICATION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2016-07-21T17:32:41Z</dcterms:created>
  <dcterms:modified xsi:type="dcterms:W3CDTF">2020-02-18T21:49:36Z</dcterms:modified>
</cp:coreProperties>
</file>