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scappini\Desktop\INFO ELIPSOS\PERS\EBOOK- 100 TOOLS FOR ANALYSTS\80 FMBA Blog\STATISTICAL ANALYSIS\"/>
    </mc:Choice>
  </mc:AlternateContent>
  <bookViews>
    <workbookView xWindow="0" yWindow="0" windowWidth="19200" windowHeight="7035"/>
  </bookViews>
  <sheets>
    <sheet name="WILCOXON" sheetId="1" r:id="rId1"/>
    <sheet name="T-crit two-tailed" sheetId="2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5" i="1" l="1"/>
  <c r="G6" i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4" i="1"/>
  <c r="L14" i="1" l="1"/>
  <c r="L13" i="1"/>
  <c r="L12" i="1"/>
  <c r="L16" i="1" s="1"/>
  <c r="L11" i="1"/>
  <c r="L9" i="1"/>
  <c r="F5" i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4" i="1"/>
  <c r="E33" i="1"/>
  <c r="E19" i="1"/>
  <c r="E20" i="1"/>
  <c r="I20" i="1" s="1"/>
  <c r="E21" i="1"/>
  <c r="E22" i="1"/>
  <c r="E23" i="1"/>
  <c r="E24" i="1"/>
  <c r="I24" i="1"/>
  <c r="E25" i="1"/>
  <c r="E26" i="1"/>
  <c r="I26" i="1"/>
  <c r="E27" i="1"/>
  <c r="E28" i="1"/>
  <c r="I28" i="1" s="1"/>
  <c r="E29" i="1"/>
  <c r="I29" i="1"/>
  <c r="E30" i="1"/>
  <c r="E31" i="1"/>
  <c r="I31" i="1" s="1"/>
  <c r="E32" i="1"/>
  <c r="I32" i="1"/>
  <c r="I5" i="1"/>
  <c r="I9" i="1"/>
  <c r="I11" i="1"/>
  <c r="I12" i="1"/>
  <c r="I13" i="1"/>
  <c r="I14" i="1"/>
  <c r="I18" i="1"/>
  <c r="I4" i="1"/>
  <c r="H6" i="1"/>
  <c r="H8" i="1"/>
  <c r="H10" i="1"/>
  <c r="H15" i="1"/>
  <c r="E8" i="1"/>
  <c r="E12" i="1"/>
  <c r="E16" i="1"/>
  <c r="E5" i="1"/>
  <c r="E9" i="1"/>
  <c r="E13" i="1"/>
  <c r="E17" i="1"/>
  <c r="E6" i="1"/>
  <c r="E7" i="1"/>
  <c r="I7" i="1" s="1"/>
  <c r="E10" i="1"/>
  <c r="E11" i="1"/>
  <c r="E14" i="1"/>
  <c r="E15" i="1"/>
  <c r="E18" i="1"/>
  <c r="H31" i="1" l="1"/>
  <c r="H26" i="1"/>
  <c r="H23" i="1"/>
  <c r="H25" i="1"/>
  <c r="H33" i="1"/>
  <c r="I30" i="1"/>
  <c r="H27" i="1"/>
  <c r="H22" i="1"/>
  <c r="I33" i="1"/>
  <c r="H32" i="1"/>
  <c r="H30" i="1"/>
  <c r="H28" i="1"/>
  <c r="H24" i="1"/>
  <c r="H20" i="1"/>
  <c r="E4" i="1"/>
  <c r="I25" i="1" l="1"/>
  <c r="I22" i="1"/>
  <c r="I27" i="1"/>
  <c r="I23" i="1"/>
  <c r="H21" i="1"/>
  <c r="I21" i="1"/>
  <c r="H5" i="1"/>
  <c r="H9" i="1"/>
  <c r="H13" i="1"/>
  <c r="I6" i="1"/>
  <c r="I10" i="1"/>
  <c r="H14" i="1"/>
  <c r="H18" i="1"/>
  <c r="H7" i="1"/>
  <c r="H11" i="1"/>
  <c r="I15" i="1"/>
  <c r="H4" i="1"/>
  <c r="I8" i="1"/>
  <c r="H12" i="1"/>
  <c r="H29" i="1"/>
  <c r="H19" i="1" l="1"/>
  <c r="I19" i="1"/>
  <c r="H16" i="1"/>
  <c r="I16" i="1"/>
  <c r="H17" i="1"/>
  <c r="I17" i="1"/>
  <c r="H34" i="1" l="1"/>
  <c r="I34" i="1"/>
  <c r="L10" i="1" l="1"/>
  <c r="L15" i="1" s="1"/>
  <c r="L17" i="1" s="1"/>
  <c r="L18" i="1" s="1"/>
</calcChain>
</file>

<file path=xl/sharedStrings.xml><?xml version="1.0" encoding="utf-8"?>
<sst xmlns="http://schemas.openxmlformats.org/spreadsheetml/2006/main" count="22" uniqueCount="20">
  <si>
    <t>Person</t>
  </si>
  <si>
    <t>Difference</t>
  </si>
  <si>
    <t>Rank of absolute difference</t>
  </si>
  <si>
    <t>tails</t>
  </si>
  <si>
    <t>n</t>
  </si>
  <si>
    <t>T-crit</t>
  </si>
  <si>
    <t>T</t>
  </si>
  <si>
    <t>mean</t>
  </si>
  <si>
    <t>variance</t>
  </si>
  <si>
    <t>std dev</t>
  </si>
  <si>
    <t>z-score</t>
  </si>
  <si>
    <t>p-value</t>
  </si>
  <si>
    <t>sig</t>
  </si>
  <si>
    <t>t-crit table</t>
  </si>
  <si>
    <t>Absolute difference</t>
  </si>
  <si>
    <t>Satisfaction summer</t>
  </si>
  <si>
    <t>Satisfaction winter</t>
  </si>
  <si>
    <t>Positive ranks</t>
  </si>
  <si>
    <t>Negative ranks</t>
  </si>
  <si>
    <t>alpha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</si>
</sst>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9"/>
      <name val="Geneva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0" fillId="0" borderId="1" xfId="0" applyBorder="1"/>
    <xf numFmtId="0" fontId="0" fillId="0" borderId="1" xfId="0" applyFill="1" applyBorder="1"/>
    <xf numFmtId="0" fontId="1" fillId="0" borderId="0" xfId="1"/>
    <xf numFmtId="0" fontId="0" fillId="0" borderId="0" xfId="0" applyAlignment="1">
      <alignment horizontal="right"/>
    </xf>
    <xf numFmtId="164" fontId="0" fillId="0" borderId="1" xfId="0" applyNumberFormat="1" applyBorder="1"/>
    <xf numFmtId="0" fontId="0" fillId="2" borderId="1" xfId="0" applyFill="1" applyBorder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504825</xdr:colOff>
      <xdr:row>1</xdr:row>
      <xdr:rowOff>47624</xdr:rowOff>
    </xdr:from>
    <xdr:to>
      <xdr:col>18</xdr:col>
      <xdr:colOff>9525</xdr:colOff>
      <xdr:row>5</xdr:row>
      <xdr:rowOff>142874</xdr:rowOff>
    </xdr:to>
    <xdr:sp macro="" textlink="">
      <xdr:nvSpPr>
        <xdr:cNvPr id="2" name="Rectángulo 1"/>
        <xdr:cNvSpPr/>
      </xdr:nvSpPr>
      <xdr:spPr>
        <a:xfrm>
          <a:off x="10915650" y="238124"/>
          <a:ext cx="3314700" cy="1266825"/>
        </a:xfrm>
        <a:prstGeom prst="rect">
          <a:avLst/>
        </a:prstGeom>
      </xdr:spPr>
      <xdr:style>
        <a:lnRef idx="2">
          <a:schemeClr val="accent1"/>
        </a:lnRef>
        <a:fillRef idx="1">
          <a:schemeClr val="lt1"/>
        </a:fillRef>
        <a:effectRef idx="0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- insert</a:t>
          </a:r>
          <a:r>
            <a:rPr lang="es-ES" sz="1100" baseline="0"/>
            <a:t> data in C4:D33 (in case you have more rows you need to modify functions in the table on the right)</a:t>
          </a:r>
        </a:p>
        <a:p>
          <a:pPr algn="l"/>
          <a:r>
            <a:rPr lang="es-ES" sz="1100" baseline="0"/>
            <a:t>- with less than 25 observations, we reject the null hypothesis if T &lt; T-crit, if we have more observations if p-value &lt; Alpha (check cell L18)</a:t>
          </a:r>
          <a:endParaRPr lang="es-ES" sz="11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N34"/>
  <sheetViews>
    <sheetView showGridLines="0" tabSelected="1" workbookViewId="0">
      <selection activeCell="A2" sqref="A2:M19"/>
    </sheetView>
  </sheetViews>
  <sheetFormatPr baseColWidth="10" defaultRowHeight="15"/>
  <cols>
    <col min="1" max="1" width="4.140625" customWidth="1"/>
    <col min="3" max="3" width="21.5703125" customWidth="1"/>
    <col min="4" max="4" width="19" customWidth="1"/>
    <col min="5" max="8" width="12.85546875" customWidth="1"/>
    <col min="10" max="10" width="3.85546875" customWidth="1"/>
    <col min="13" max="13" width="2.85546875" customWidth="1"/>
  </cols>
  <sheetData>
    <row r="3" spans="1:14" ht="47.25" customHeight="1">
      <c r="A3" s="1"/>
      <c r="B3" s="2" t="s">
        <v>0</v>
      </c>
      <c r="C3" s="2" t="s">
        <v>15</v>
      </c>
      <c r="D3" s="2" t="s">
        <v>16</v>
      </c>
      <c r="E3" s="2" t="s">
        <v>1</v>
      </c>
      <c r="F3" s="2" t="s">
        <v>14</v>
      </c>
      <c r="G3" s="2" t="s">
        <v>2</v>
      </c>
      <c r="H3" s="2" t="s">
        <v>17</v>
      </c>
      <c r="I3" s="2" t="s">
        <v>18</v>
      </c>
    </row>
    <row r="4" spans="1:14">
      <c r="B4" s="3">
        <v>1</v>
      </c>
      <c r="C4" s="8">
        <v>7</v>
      </c>
      <c r="D4" s="8">
        <v>9</v>
      </c>
      <c r="E4" s="3">
        <f>D4-C4</f>
        <v>2</v>
      </c>
      <c r="F4" s="3">
        <f>IF(E4=0,"",ABS(E4))</f>
        <v>2</v>
      </c>
      <c r="G4" s="3">
        <f>IFERROR(_xlfn.RANK.AVG(F4,$F$4:$F$18,1),"")</f>
        <v>6</v>
      </c>
      <c r="H4" s="3">
        <f>IF(E4&gt;0,G4,"")</f>
        <v>6</v>
      </c>
      <c r="I4" s="3" t="str">
        <f>IF(E4&lt;0,G4,"")</f>
        <v/>
      </c>
    </row>
    <row r="5" spans="1:14">
      <c r="B5" s="3">
        <v>2</v>
      </c>
      <c r="C5" s="8">
        <v>4</v>
      </c>
      <c r="D5" s="8">
        <v>6</v>
      </c>
      <c r="E5" s="3">
        <f t="shared" ref="E5:E18" si="0">D5-C5</f>
        <v>2</v>
      </c>
      <c r="F5" s="3">
        <f t="shared" ref="F5:F33" si="1">IF(E5=0,"",ABS(E5))</f>
        <v>2</v>
      </c>
      <c r="G5" s="3">
        <f t="shared" ref="G5:G33" si="2">IFERROR(_xlfn.RANK.AVG(F5,$F$4:$F$18,1),"")</f>
        <v>6</v>
      </c>
      <c r="H5" s="3">
        <f t="shared" ref="H5:H18" si="3">IF(E5&gt;0,G5,"")</f>
        <v>6</v>
      </c>
      <c r="I5" s="3" t="str">
        <f t="shared" ref="I5:I18" si="4">IF(E5&lt;0,G5,"")</f>
        <v/>
      </c>
    </row>
    <row r="6" spans="1:14">
      <c r="B6" s="3">
        <v>3</v>
      </c>
      <c r="C6" s="8">
        <v>9</v>
      </c>
      <c r="D6" s="8">
        <v>2</v>
      </c>
      <c r="E6" s="3">
        <f t="shared" si="0"/>
        <v>-7</v>
      </c>
      <c r="F6" s="3">
        <f t="shared" si="1"/>
        <v>7</v>
      </c>
      <c r="G6" s="3">
        <f t="shared" si="2"/>
        <v>13.5</v>
      </c>
      <c r="H6" s="3" t="str">
        <f t="shared" si="3"/>
        <v/>
      </c>
      <c r="I6" s="3">
        <f t="shared" si="4"/>
        <v>13.5</v>
      </c>
    </row>
    <row r="7" spans="1:14">
      <c r="B7" s="3">
        <v>4</v>
      </c>
      <c r="C7" s="8">
        <v>2</v>
      </c>
      <c r="D7" s="8">
        <v>3</v>
      </c>
      <c r="E7" s="3">
        <f t="shared" si="0"/>
        <v>1</v>
      </c>
      <c r="F7" s="3">
        <f t="shared" si="1"/>
        <v>1</v>
      </c>
      <c r="G7" s="3">
        <f t="shared" si="2"/>
        <v>2.5</v>
      </c>
      <c r="H7" s="3">
        <f t="shared" si="3"/>
        <v>2.5</v>
      </c>
      <c r="I7" s="3" t="str">
        <f t="shared" si="4"/>
        <v/>
      </c>
      <c r="K7" s="3" t="s">
        <v>19</v>
      </c>
      <c r="L7" s="3">
        <v>0.05</v>
      </c>
    </row>
    <row r="8" spans="1:14">
      <c r="B8" s="3">
        <v>5</v>
      </c>
      <c r="C8" s="8">
        <v>9</v>
      </c>
      <c r="D8" s="8">
        <v>1</v>
      </c>
      <c r="E8" s="3">
        <f t="shared" si="0"/>
        <v>-8</v>
      </c>
      <c r="F8" s="3">
        <f t="shared" si="1"/>
        <v>8</v>
      </c>
      <c r="G8" s="3">
        <f t="shared" si="2"/>
        <v>15</v>
      </c>
      <c r="H8" s="3" t="str">
        <f t="shared" si="3"/>
        <v/>
      </c>
      <c r="I8" s="3">
        <f t="shared" si="4"/>
        <v>15</v>
      </c>
      <c r="K8" s="3" t="s">
        <v>3</v>
      </c>
      <c r="L8" s="3">
        <v>2</v>
      </c>
    </row>
    <row r="9" spans="1:14">
      <c r="B9" s="3">
        <v>6</v>
      </c>
      <c r="C9" s="8">
        <v>6</v>
      </c>
      <c r="D9" s="8">
        <v>7</v>
      </c>
      <c r="E9" s="3">
        <f t="shared" si="0"/>
        <v>1</v>
      </c>
      <c r="F9" s="3">
        <f t="shared" si="1"/>
        <v>1</v>
      </c>
      <c r="G9" s="3">
        <f t="shared" si="2"/>
        <v>2.5</v>
      </c>
      <c r="H9" s="3">
        <f t="shared" si="3"/>
        <v>2.5</v>
      </c>
      <c r="I9" s="3" t="str">
        <f t="shared" si="4"/>
        <v/>
      </c>
      <c r="K9" s="3" t="s">
        <v>4</v>
      </c>
      <c r="L9" s="3">
        <f>COUNT(F4:F33)</f>
        <v>28</v>
      </c>
    </row>
    <row r="10" spans="1:14">
      <c r="B10" s="3">
        <v>7</v>
      </c>
      <c r="C10" s="8">
        <v>10</v>
      </c>
      <c r="D10" s="8">
        <v>5</v>
      </c>
      <c r="E10" s="3">
        <f t="shared" si="0"/>
        <v>-5</v>
      </c>
      <c r="F10" s="3">
        <f t="shared" si="1"/>
        <v>5</v>
      </c>
      <c r="G10" s="3">
        <f t="shared" si="2"/>
        <v>11</v>
      </c>
      <c r="H10" s="3" t="str">
        <f t="shared" si="3"/>
        <v/>
      </c>
      <c r="I10" s="3">
        <f t="shared" si="4"/>
        <v>11</v>
      </c>
      <c r="K10" s="3" t="s">
        <v>6</v>
      </c>
      <c r="L10" s="3">
        <f>MIN(H34:I34)</f>
        <v>89</v>
      </c>
    </row>
    <row r="11" spans="1:14">
      <c r="B11" s="3">
        <v>8</v>
      </c>
      <c r="C11" s="8">
        <v>1</v>
      </c>
      <c r="D11" s="8">
        <v>2</v>
      </c>
      <c r="E11" s="3">
        <f t="shared" si="0"/>
        <v>1</v>
      </c>
      <c r="F11" s="3">
        <f t="shared" si="1"/>
        <v>1</v>
      </c>
      <c r="G11" s="3">
        <f t="shared" si="2"/>
        <v>2.5</v>
      </c>
      <c r="H11" s="3">
        <f t="shared" si="3"/>
        <v>2.5</v>
      </c>
      <c r="I11" s="3" t="str">
        <f t="shared" si="4"/>
        <v/>
      </c>
      <c r="K11" s="3" t="s">
        <v>5</v>
      </c>
      <c r="L11" s="3">
        <f>VLOOKUP(L9,'T-crit two-tailed'!A1:H28,4,FALSE)</f>
        <v>116</v>
      </c>
      <c r="N11" s="6" t="s">
        <v>13</v>
      </c>
    </row>
    <row r="12" spans="1:14">
      <c r="B12" s="3">
        <v>9</v>
      </c>
      <c r="C12" s="8">
        <v>1</v>
      </c>
      <c r="D12" s="8">
        <v>8</v>
      </c>
      <c r="E12" s="3">
        <f t="shared" si="0"/>
        <v>7</v>
      </c>
      <c r="F12" s="3">
        <f t="shared" si="1"/>
        <v>7</v>
      </c>
      <c r="G12" s="3">
        <f t="shared" si="2"/>
        <v>13.5</v>
      </c>
      <c r="H12" s="3">
        <f t="shared" si="3"/>
        <v>13.5</v>
      </c>
      <c r="I12" s="3" t="str">
        <f t="shared" si="4"/>
        <v/>
      </c>
      <c r="K12" s="3" t="s">
        <v>7</v>
      </c>
      <c r="L12" s="3">
        <f>L9*(L9+1)/4</f>
        <v>203</v>
      </c>
    </row>
    <row r="13" spans="1:14">
      <c r="B13" s="3">
        <v>10</v>
      </c>
      <c r="C13" s="8">
        <v>1</v>
      </c>
      <c r="D13" s="8">
        <v>5</v>
      </c>
      <c r="E13" s="3">
        <f t="shared" si="0"/>
        <v>4</v>
      </c>
      <c r="F13" s="3">
        <f t="shared" si="1"/>
        <v>4</v>
      </c>
      <c r="G13" s="3">
        <f t="shared" si="2"/>
        <v>9.5</v>
      </c>
      <c r="H13" s="3">
        <f t="shared" si="3"/>
        <v>9.5</v>
      </c>
      <c r="I13" s="3" t="str">
        <f t="shared" si="4"/>
        <v/>
      </c>
      <c r="K13" s="3" t="s">
        <v>8</v>
      </c>
      <c r="L13" s="3">
        <f>L12*(2*L9+1)/6</f>
        <v>1928.5</v>
      </c>
    </row>
    <row r="14" spans="1:14">
      <c r="B14" s="3">
        <v>11</v>
      </c>
      <c r="C14" s="8">
        <v>3</v>
      </c>
      <c r="D14" s="8">
        <v>6</v>
      </c>
      <c r="E14" s="3">
        <f t="shared" si="0"/>
        <v>3</v>
      </c>
      <c r="F14" s="3">
        <f t="shared" si="1"/>
        <v>3</v>
      </c>
      <c r="G14" s="3">
        <f t="shared" si="2"/>
        <v>8</v>
      </c>
      <c r="H14" s="3">
        <f t="shared" si="3"/>
        <v>8</v>
      </c>
      <c r="I14" s="3" t="str">
        <f t="shared" si="4"/>
        <v/>
      </c>
      <c r="K14" s="3" t="s">
        <v>9</v>
      </c>
      <c r="L14" s="7">
        <f>SQRT(L13)</f>
        <v>43.914690025092973</v>
      </c>
    </row>
    <row r="15" spans="1:14">
      <c r="B15" s="3">
        <v>12</v>
      </c>
      <c r="C15" s="8">
        <v>10</v>
      </c>
      <c r="D15" s="8">
        <v>4</v>
      </c>
      <c r="E15" s="3">
        <f t="shared" si="0"/>
        <v>-6</v>
      </c>
      <c r="F15" s="3">
        <f t="shared" si="1"/>
        <v>6</v>
      </c>
      <c r="G15" s="3">
        <f t="shared" si="2"/>
        <v>12</v>
      </c>
      <c r="H15" s="3" t="str">
        <f t="shared" si="3"/>
        <v/>
      </c>
      <c r="I15" s="3">
        <f t="shared" si="4"/>
        <v>12</v>
      </c>
      <c r="K15" s="3" t="s">
        <v>10</v>
      </c>
      <c r="L15" s="7">
        <f>ABS(L10-L12)/L14</f>
        <v>2.5959422674931805</v>
      </c>
    </row>
    <row r="16" spans="1:14">
      <c r="B16" s="3">
        <v>13</v>
      </c>
      <c r="C16" s="8">
        <v>5</v>
      </c>
      <c r="D16" s="8">
        <v>1</v>
      </c>
      <c r="E16" s="3">
        <f t="shared" si="0"/>
        <v>-4</v>
      </c>
      <c r="F16" s="3">
        <f t="shared" si="1"/>
        <v>4</v>
      </c>
      <c r="G16" s="3">
        <f t="shared" si="2"/>
        <v>9.5</v>
      </c>
      <c r="H16" s="3" t="str">
        <f t="shared" si="3"/>
        <v/>
      </c>
      <c r="I16" s="3">
        <f t="shared" si="4"/>
        <v>9.5</v>
      </c>
      <c r="K16" s="3" t="s">
        <v>5</v>
      </c>
      <c r="L16" s="7">
        <f>L12+L14*_xlfn.NORM.S.INV(L7/2)-0.05</f>
        <v>116.87878915857742</v>
      </c>
    </row>
    <row r="17" spans="2:12">
      <c r="B17" s="3">
        <v>14</v>
      </c>
      <c r="C17" s="8">
        <v>9</v>
      </c>
      <c r="D17" s="8">
        <v>8</v>
      </c>
      <c r="E17" s="3">
        <f t="shared" si="0"/>
        <v>-1</v>
      </c>
      <c r="F17" s="3">
        <f t="shared" si="1"/>
        <v>1</v>
      </c>
      <c r="G17" s="3">
        <f t="shared" si="2"/>
        <v>2.5</v>
      </c>
      <c r="H17" s="3" t="str">
        <f t="shared" si="3"/>
        <v/>
      </c>
      <c r="I17" s="3">
        <f t="shared" si="4"/>
        <v>2.5</v>
      </c>
      <c r="K17" s="3" t="s">
        <v>11</v>
      </c>
      <c r="L17" s="3">
        <f>2*(1-NORMSDIST(L15))</f>
        <v>9.4331913845793203E-3</v>
      </c>
    </row>
    <row r="18" spans="2:12">
      <c r="B18" s="3">
        <v>15</v>
      </c>
      <c r="C18" s="8">
        <v>1</v>
      </c>
      <c r="D18" s="8">
        <v>3</v>
      </c>
      <c r="E18" s="3">
        <f t="shared" si="0"/>
        <v>2</v>
      </c>
      <c r="F18" s="3">
        <f t="shared" si="1"/>
        <v>2</v>
      </c>
      <c r="G18" s="3">
        <f t="shared" si="2"/>
        <v>6</v>
      </c>
      <c r="H18" s="3">
        <f t="shared" si="3"/>
        <v>6</v>
      </c>
      <c r="I18" s="3" t="str">
        <f t="shared" si="4"/>
        <v/>
      </c>
      <c r="K18" s="3" t="s">
        <v>12</v>
      </c>
      <c r="L18" s="3" t="str">
        <f>IF(L17&lt;L7,"yes","no")</f>
        <v>yes</v>
      </c>
    </row>
    <row r="19" spans="2:12">
      <c r="B19" s="3">
        <v>16</v>
      </c>
      <c r="C19" s="8">
        <v>10</v>
      </c>
      <c r="D19" s="8">
        <v>9</v>
      </c>
      <c r="E19" s="3">
        <f t="shared" ref="E19:E32" si="5">D19-C19</f>
        <v>-1</v>
      </c>
      <c r="F19" s="3">
        <f t="shared" si="1"/>
        <v>1</v>
      </c>
      <c r="G19" s="3">
        <f t="shared" si="2"/>
        <v>2.5</v>
      </c>
      <c r="H19" s="3" t="str">
        <f t="shared" ref="H19:H32" si="6">IF(E19&gt;0,G19,"")</f>
        <v/>
      </c>
      <c r="I19" s="3">
        <f t="shared" ref="I19:I32" si="7">IF(E19&lt;0,G19,"")</f>
        <v>2.5</v>
      </c>
    </row>
    <row r="20" spans="2:12">
      <c r="B20" s="3">
        <v>17</v>
      </c>
      <c r="C20" s="8">
        <v>5</v>
      </c>
      <c r="D20" s="8">
        <v>6</v>
      </c>
      <c r="E20" s="3">
        <f t="shared" si="5"/>
        <v>1</v>
      </c>
      <c r="F20" s="3">
        <f t="shared" si="1"/>
        <v>1</v>
      </c>
      <c r="G20" s="3">
        <f t="shared" si="2"/>
        <v>2.5</v>
      </c>
      <c r="H20" s="3">
        <f t="shared" si="6"/>
        <v>2.5</v>
      </c>
      <c r="I20" s="3" t="str">
        <f t="shared" si="7"/>
        <v/>
      </c>
    </row>
    <row r="21" spans="2:12">
      <c r="B21" s="3">
        <v>18</v>
      </c>
      <c r="C21" s="8">
        <v>9</v>
      </c>
      <c r="D21" s="8">
        <v>2</v>
      </c>
      <c r="E21" s="3">
        <f t="shared" si="5"/>
        <v>-7</v>
      </c>
      <c r="F21" s="3">
        <f t="shared" si="1"/>
        <v>7</v>
      </c>
      <c r="G21" s="3">
        <f t="shared" si="2"/>
        <v>13.5</v>
      </c>
      <c r="H21" s="3" t="str">
        <f t="shared" si="6"/>
        <v/>
      </c>
      <c r="I21" s="3">
        <f t="shared" si="7"/>
        <v>13.5</v>
      </c>
    </row>
    <row r="22" spans="2:12">
      <c r="B22" s="3">
        <v>19</v>
      </c>
      <c r="C22" s="8">
        <v>10</v>
      </c>
      <c r="D22" s="8">
        <v>4</v>
      </c>
      <c r="E22" s="3">
        <f t="shared" si="5"/>
        <v>-6</v>
      </c>
      <c r="F22" s="3">
        <f t="shared" si="1"/>
        <v>6</v>
      </c>
      <c r="G22" s="3">
        <f t="shared" si="2"/>
        <v>12</v>
      </c>
      <c r="H22" s="3" t="str">
        <f t="shared" si="6"/>
        <v/>
      </c>
      <c r="I22" s="3">
        <f t="shared" si="7"/>
        <v>12</v>
      </c>
    </row>
    <row r="23" spans="2:12">
      <c r="B23" s="3">
        <v>20</v>
      </c>
      <c r="C23" s="8">
        <v>9</v>
      </c>
      <c r="D23" s="8">
        <v>1</v>
      </c>
      <c r="E23" s="3">
        <f t="shared" si="5"/>
        <v>-8</v>
      </c>
      <c r="F23" s="3">
        <f t="shared" si="1"/>
        <v>8</v>
      </c>
      <c r="G23" s="3">
        <f t="shared" si="2"/>
        <v>15</v>
      </c>
      <c r="H23" s="3" t="str">
        <f t="shared" si="6"/>
        <v/>
      </c>
      <c r="I23" s="3">
        <f t="shared" si="7"/>
        <v>15</v>
      </c>
    </row>
    <row r="24" spans="2:12">
      <c r="B24" s="3">
        <v>21</v>
      </c>
      <c r="C24" s="8">
        <v>6</v>
      </c>
      <c r="D24" s="8">
        <v>7</v>
      </c>
      <c r="E24" s="3">
        <f t="shared" si="5"/>
        <v>1</v>
      </c>
      <c r="F24" s="3">
        <f t="shared" si="1"/>
        <v>1</v>
      </c>
      <c r="G24" s="3">
        <f t="shared" si="2"/>
        <v>2.5</v>
      </c>
      <c r="H24" s="3">
        <f t="shared" si="6"/>
        <v>2.5</v>
      </c>
      <c r="I24" s="3" t="str">
        <f t="shared" si="7"/>
        <v/>
      </c>
    </row>
    <row r="25" spans="2:12">
      <c r="B25" s="3">
        <v>22</v>
      </c>
      <c r="C25" s="8">
        <v>10</v>
      </c>
      <c r="D25" s="8">
        <v>5</v>
      </c>
      <c r="E25" s="3">
        <f t="shared" si="5"/>
        <v>-5</v>
      </c>
      <c r="F25" s="3">
        <f t="shared" si="1"/>
        <v>5</v>
      </c>
      <c r="G25" s="3">
        <f t="shared" si="2"/>
        <v>11</v>
      </c>
      <c r="H25" s="3" t="str">
        <f t="shared" si="6"/>
        <v/>
      </c>
      <c r="I25" s="3">
        <f t="shared" si="7"/>
        <v>11</v>
      </c>
    </row>
    <row r="26" spans="2:12">
      <c r="B26" s="3">
        <v>23</v>
      </c>
      <c r="C26" s="8">
        <v>1</v>
      </c>
      <c r="D26" s="8">
        <v>2</v>
      </c>
      <c r="E26" s="3">
        <f t="shared" si="5"/>
        <v>1</v>
      </c>
      <c r="F26" s="3">
        <f t="shared" si="1"/>
        <v>1</v>
      </c>
      <c r="G26" s="3">
        <f t="shared" si="2"/>
        <v>2.5</v>
      </c>
      <c r="H26" s="3">
        <f t="shared" si="6"/>
        <v>2.5</v>
      </c>
      <c r="I26" s="3" t="str">
        <f t="shared" si="7"/>
        <v/>
      </c>
    </row>
    <row r="27" spans="2:12">
      <c r="B27" s="3">
        <v>24</v>
      </c>
      <c r="C27" s="8">
        <v>9</v>
      </c>
      <c r="D27" s="8">
        <v>8</v>
      </c>
      <c r="E27" s="3">
        <f t="shared" si="5"/>
        <v>-1</v>
      </c>
      <c r="F27" s="3">
        <f t="shared" si="1"/>
        <v>1</v>
      </c>
      <c r="G27" s="3">
        <f t="shared" si="2"/>
        <v>2.5</v>
      </c>
      <c r="H27" s="3" t="str">
        <f t="shared" si="6"/>
        <v/>
      </c>
      <c r="I27" s="3">
        <f t="shared" si="7"/>
        <v>2.5</v>
      </c>
    </row>
    <row r="28" spans="2:12">
      <c r="B28" s="3">
        <v>25</v>
      </c>
      <c r="C28" s="8">
        <v>1</v>
      </c>
      <c r="D28" s="8">
        <v>5</v>
      </c>
      <c r="E28" s="3">
        <f t="shared" si="5"/>
        <v>4</v>
      </c>
      <c r="F28" s="3">
        <f t="shared" si="1"/>
        <v>4</v>
      </c>
      <c r="G28" s="3">
        <f t="shared" si="2"/>
        <v>9.5</v>
      </c>
      <c r="H28" s="3">
        <f t="shared" si="6"/>
        <v>9.5</v>
      </c>
      <c r="I28" s="3" t="str">
        <f t="shared" si="7"/>
        <v/>
      </c>
    </row>
    <row r="29" spans="2:12">
      <c r="B29" s="3">
        <v>26</v>
      </c>
      <c r="C29" s="8">
        <v>3</v>
      </c>
      <c r="D29" s="8">
        <v>3</v>
      </c>
      <c r="E29" s="3">
        <f t="shared" si="5"/>
        <v>0</v>
      </c>
      <c r="F29" s="3" t="str">
        <f t="shared" si="1"/>
        <v/>
      </c>
      <c r="G29" s="3" t="str">
        <f t="shared" si="2"/>
        <v/>
      </c>
      <c r="H29" s="3" t="str">
        <f t="shared" si="6"/>
        <v/>
      </c>
      <c r="I29" s="3" t="str">
        <f t="shared" si="7"/>
        <v/>
      </c>
    </row>
    <row r="30" spans="2:12">
      <c r="B30" s="3">
        <v>27</v>
      </c>
      <c r="C30" s="8">
        <v>10</v>
      </c>
      <c r="D30" s="8">
        <v>4</v>
      </c>
      <c r="E30" s="3">
        <f t="shared" si="5"/>
        <v>-6</v>
      </c>
      <c r="F30" s="3">
        <f t="shared" si="1"/>
        <v>6</v>
      </c>
      <c r="G30" s="3">
        <f t="shared" si="2"/>
        <v>12</v>
      </c>
      <c r="H30" s="3" t="str">
        <f t="shared" si="6"/>
        <v/>
      </c>
      <c r="I30" s="3">
        <f t="shared" si="7"/>
        <v>12</v>
      </c>
    </row>
    <row r="31" spans="2:12">
      <c r="B31" s="3">
        <v>28</v>
      </c>
      <c r="C31" s="8">
        <v>5</v>
      </c>
      <c r="D31" s="8">
        <v>5</v>
      </c>
      <c r="E31" s="3">
        <f t="shared" si="5"/>
        <v>0</v>
      </c>
      <c r="F31" s="3" t="str">
        <f t="shared" si="1"/>
        <v/>
      </c>
      <c r="G31" s="3" t="str">
        <f t="shared" si="2"/>
        <v/>
      </c>
      <c r="H31" s="3" t="str">
        <f t="shared" si="6"/>
        <v/>
      </c>
      <c r="I31" s="3" t="str">
        <f t="shared" si="7"/>
        <v/>
      </c>
    </row>
    <row r="32" spans="2:12">
      <c r="B32" s="3">
        <v>29</v>
      </c>
      <c r="C32" s="8">
        <v>4</v>
      </c>
      <c r="D32" s="8">
        <v>8</v>
      </c>
      <c r="E32" s="3">
        <f t="shared" si="5"/>
        <v>4</v>
      </c>
      <c r="F32" s="3">
        <f t="shared" si="1"/>
        <v>4</v>
      </c>
      <c r="G32" s="3">
        <f t="shared" si="2"/>
        <v>9.5</v>
      </c>
      <c r="H32" s="3">
        <f t="shared" si="6"/>
        <v>9.5</v>
      </c>
      <c r="I32" s="3" t="str">
        <f t="shared" si="7"/>
        <v/>
      </c>
    </row>
    <row r="33" spans="2:9">
      <c r="B33" s="3">
        <v>30</v>
      </c>
      <c r="C33" s="8">
        <v>1</v>
      </c>
      <c r="D33" s="8">
        <v>3</v>
      </c>
      <c r="E33" s="3">
        <f t="shared" ref="E33" si="8">D33-C33</f>
        <v>2</v>
      </c>
      <c r="F33" s="3">
        <f t="shared" si="1"/>
        <v>2</v>
      </c>
      <c r="G33" s="3">
        <f t="shared" si="2"/>
        <v>6</v>
      </c>
      <c r="H33" s="3">
        <f t="shared" ref="H33" si="9">IF(E33&gt;0,G33,"")</f>
        <v>6</v>
      </c>
      <c r="I33" s="3" t="str">
        <f t="shared" ref="I33" si="10">IF(E33&lt;0,G33,"")</f>
        <v/>
      </c>
    </row>
    <row r="34" spans="2:9">
      <c r="H34" s="4">
        <f>SUM(H4:H33)</f>
        <v>89</v>
      </c>
      <c r="I34" s="4">
        <f>SUM(I4:I33)</f>
        <v>132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workbookViewId="0">
      <selection activeCell="J1" sqref="J1"/>
    </sheetView>
  </sheetViews>
  <sheetFormatPr baseColWidth="10" defaultRowHeight="15"/>
  <sheetData>
    <row r="1" spans="1:8">
      <c r="A1" s="5" t="s">
        <v>4</v>
      </c>
      <c r="B1" s="5">
        <v>0.2</v>
      </c>
      <c r="C1" s="5">
        <v>0.1</v>
      </c>
      <c r="D1" s="5">
        <v>0.05</v>
      </c>
      <c r="E1" s="5">
        <v>0.02</v>
      </c>
      <c r="F1" s="5">
        <v>0.01</v>
      </c>
      <c r="G1" s="5">
        <v>5.0000000000000001E-3</v>
      </c>
      <c r="H1" s="5">
        <v>1E-3</v>
      </c>
    </row>
    <row r="2" spans="1:8">
      <c r="A2" s="5">
        <v>4</v>
      </c>
      <c r="B2" s="5">
        <v>0</v>
      </c>
      <c r="C2" s="5"/>
      <c r="D2" s="5"/>
      <c r="E2" s="5"/>
      <c r="F2" s="5"/>
      <c r="G2" s="5"/>
      <c r="H2" s="5"/>
    </row>
    <row r="3" spans="1:8">
      <c r="A3" s="5">
        <v>5</v>
      </c>
      <c r="B3" s="5">
        <v>2</v>
      </c>
      <c r="C3" s="5">
        <v>0</v>
      </c>
      <c r="D3" s="5"/>
      <c r="E3" s="5"/>
      <c r="F3" s="5"/>
      <c r="G3" s="5"/>
      <c r="H3" s="5"/>
    </row>
    <row r="4" spans="1:8">
      <c r="A4" s="5">
        <v>6</v>
      </c>
      <c r="B4" s="5">
        <v>3</v>
      </c>
      <c r="C4" s="5">
        <v>2</v>
      </c>
      <c r="D4" s="5">
        <v>0</v>
      </c>
      <c r="E4" s="5"/>
      <c r="F4" s="5"/>
      <c r="G4" s="5"/>
      <c r="H4" s="5"/>
    </row>
    <row r="5" spans="1:8">
      <c r="A5" s="5">
        <v>7</v>
      </c>
      <c r="B5" s="5">
        <v>5</v>
      </c>
      <c r="C5" s="5">
        <v>3</v>
      </c>
      <c r="D5" s="5">
        <v>2</v>
      </c>
      <c r="E5" s="5">
        <v>0</v>
      </c>
      <c r="F5" s="5"/>
      <c r="G5" s="5"/>
      <c r="H5" s="5"/>
    </row>
    <row r="6" spans="1:8">
      <c r="A6" s="5">
        <v>8</v>
      </c>
      <c r="B6" s="5">
        <v>8</v>
      </c>
      <c r="C6" s="5">
        <v>5</v>
      </c>
      <c r="D6" s="5">
        <v>3</v>
      </c>
      <c r="E6" s="5">
        <v>1</v>
      </c>
      <c r="F6" s="5">
        <v>0</v>
      </c>
      <c r="G6" s="5"/>
      <c r="H6" s="5"/>
    </row>
    <row r="7" spans="1:8">
      <c r="A7" s="5">
        <v>9</v>
      </c>
      <c r="B7" s="5">
        <v>10</v>
      </c>
      <c r="C7" s="5">
        <v>8</v>
      </c>
      <c r="D7" s="5">
        <v>5</v>
      </c>
      <c r="E7" s="5">
        <v>3</v>
      </c>
      <c r="F7" s="5">
        <v>1</v>
      </c>
      <c r="G7" s="5">
        <v>0</v>
      </c>
      <c r="H7" s="5"/>
    </row>
    <row r="8" spans="1:8">
      <c r="A8" s="5">
        <v>10</v>
      </c>
      <c r="B8" s="5">
        <v>14</v>
      </c>
      <c r="C8" s="5">
        <v>10</v>
      </c>
      <c r="D8" s="5">
        <v>8</v>
      </c>
      <c r="E8" s="5">
        <v>5</v>
      </c>
      <c r="F8" s="5">
        <v>3</v>
      </c>
      <c r="G8" s="5">
        <v>1</v>
      </c>
      <c r="H8" s="5"/>
    </row>
    <row r="9" spans="1:8">
      <c r="A9" s="5">
        <v>11</v>
      </c>
      <c r="B9" s="5">
        <v>17</v>
      </c>
      <c r="C9" s="5">
        <v>13</v>
      </c>
      <c r="D9" s="5">
        <v>10</v>
      </c>
      <c r="E9" s="5">
        <v>7</v>
      </c>
      <c r="F9" s="5">
        <v>5</v>
      </c>
      <c r="G9" s="5">
        <v>3</v>
      </c>
      <c r="H9" s="5">
        <v>0</v>
      </c>
    </row>
    <row r="10" spans="1:8">
      <c r="A10" s="5">
        <v>12</v>
      </c>
      <c r="B10" s="5">
        <v>21</v>
      </c>
      <c r="C10" s="5">
        <v>17</v>
      </c>
      <c r="D10" s="5">
        <v>13</v>
      </c>
      <c r="E10" s="5">
        <v>9</v>
      </c>
      <c r="F10" s="5">
        <v>7</v>
      </c>
      <c r="G10" s="5">
        <v>5</v>
      </c>
      <c r="H10" s="5">
        <v>1</v>
      </c>
    </row>
    <row r="11" spans="1:8">
      <c r="A11" s="5">
        <v>13</v>
      </c>
      <c r="B11" s="5">
        <v>26</v>
      </c>
      <c r="C11" s="5">
        <v>21</v>
      </c>
      <c r="D11" s="5">
        <v>17</v>
      </c>
      <c r="E11" s="5">
        <v>12</v>
      </c>
      <c r="F11" s="5">
        <v>9</v>
      </c>
      <c r="G11" s="5">
        <v>7</v>
      </c>
      <c r="H11" s="5">
        <v>2</v>
      </c>
    </row>
    <row r="12" spans="1:8">
      <c r="A12" s="5">
        <v>14</v>
      </c>
      <c r="B12" s="5">
        <v>31</v>
      </c>
      <c r="C12" s="5">
        <v>25</v>
      </c>
      <c r="D12" s="5">
        <v>21</v>
      </c>
      <c r="E12" s="5">
        <v>15</v>
      </c>
      <c r="F12" s="5">
        <v>12</v>
      </c>
      <c r="G12" s="5">
        <v>9</v>
      </c>
      <c r="H12" s="5">
        <v>4</v>
      </c>
    </row>
    <row r="13" spans="1:8">
      <c r="A13" s="5">
        <v>15</v>
      </c>
      <c r="B13" s="5">
        <v>36</v>
      </c>
      <c r="C13" s="5">
        <v>30</v>
      </c>
      <c r="D13" s="5">
        <v>25</v>
      </c>
      <c r="E13" s="5">
        <v>19</v>
      </c>
      <c r="F13" s="5">
        <v>15</v>
      </c>
      <c r="G13" s="5">
        <v>12</v>
      </c>
      <c r="H13" s="5">
        <v>6</v>
      </c>
    </row>
    <row r="14" spans="1:8">
      <c r="A14" s="5">
        <v>16</v>
      </c>
      <c r="B14" s="5">
        <v>42</v>
      </c>
      <c r="C14" s="5">
        <v>35</v>
      </c>
      <c r="D14" s="5">
        <v>29</v>
      </c>
      <c r="E14" s="5">
        <v>23</v>
      </c>
      <c r="F14" s="5">
        <v>19</v>
      </c>
      <c r="G14" s="5">
        <v>15</v>
      </c>
      <c r="H14" s="5">
        <v>8</v>
      </c>
    </row>
    <row r="15" spans="1:8">
      <c r="A15" s="5">
        <v>17</v>
      </c>
      <c r="B15" s="5">
        <v>48</v>
      </c>
      <c r="C15" s="5">
        <v>41</v>
      </c>
      <c r="D15" s="5">
        <v>34</v>
      </c>
      <c r="E15" s="5">
        <v>27</v>
      </c>
      <c r="F15" s="5">
        <v>23</v>
      </c>
      <c r="G15" s="5">
        <v>19</v>
      </c>
      <c r="H15" s="5">
        <v>11</v>
      </c>
    </row>
    <row r="16" spans="1:8">
      <c r="A16" s="5">
        <v>18</v>
      </c>
      <c r="B16" s="5">
        <v>55</v>
      </c>
      <c r="C16" s="5">
        <v>47</v>
      </c>
      <c r="D16" s="5">
        <v>40</v>
      </c>
      <c r="E16" s="5">
        <v>32</v>
      </c>
      <c r="F16" s="5">
        <v>27</v>
      </c>
      <c r="G16" s="5">
        <v>23</v>
      </c>
      <c r="H16" s="5">
        <v>14</v>
      </c>
    </row>
    <row r="17" spans="1:8">
      <c r="A17" s="5">
        <v>19</v>
      </c>
      <c r="B17" s="5">
        <v>62</v>
      </c>
      <c r="C17" s="5">
        <v>53</v>
      </c>
      <c r="D17" s="5">
        <v>46</v>
      </c>
      <c r="E17" s="5">
        <v>37</v>
      </c>
      <c r="F17" s="5">
        <v>32</v>
      </c>
      <c r="G17" s="5">
        <v>27</v>
      </c>
      <c r="H17" s="5">
        <v>18</v>
      </c>
    </row>
    <row r="18" spans="1:8">
      <c r="A18" s="5">
        <v>20</v>
      </c>
      <c r="B18" s="5">
        <v>69</v>
      </c>
      <c r="C18" s="5">
        <v>60</v>
      </c>
      <c r="D18" s="5">
        <v>52</v>
      </c>
      <c r="E18" s="5">
        <v>43</v>
      </c>
      <c r="F18" s="5">
        <v>37</v>
      </c>
      <c r="G18" s="5">
        <v>32</v>
      </c>
      <c r="H18" s="5">
        <v>21</v>
      </c>
    </row>
    <row r="19" spans="1:8">
      <c r="A19" s="5">
        <v>21</v>
      </c>
      <c r="B19" s="5">
        <v>77</v>
      </c>
      <c r="C19" s="5">
        <v>67</v>
      </c>
      <c r="D19" s="5">
        <v>58</v>
      </c>
      <c r="E19" s="5">
        <v>49</v>
      </c>
      <c r="F19" s="5">
        <v>42</v>
      </c>
      <c r="G19" s="5">
        <v>37</v>
      </c>
      <c r="H19" s="5">
        <v>25</v>
      </c>
    </row>
    <row r="20" spans="1:8">
      <c r="A20" s="5">
        <v>22</v>
      </c>
      <c r="B20" s="5">
        <v>86</v>
      </c>
      <c r="C20" s="5">
        <v>75</v>
      </c>
      <c r="D20" s="5">
        <v>65</v>
      </c>
      <c r="E20" s="5">
        <v>55</v>
      </c>
      <c r="F20" s="5">
        <v>48</v>
      </c>
      <c r="G20" s="5">
        <v>42</v>
      </c>
      <c r="H20" s="5">
        <v>30</v>
      </c>
    </row>
    <row r="21" spans="1:8">
      <c r="A21" s="5">
        <v>23</v>
      </c>
      <c r="B21" s="5">
        <v>94</v>
      </c>
      <c r="C21" s="5">
        <v>83</v>
      </c>
      <c r="D21" s="5">
        <v>73</v>
      </c>
      <c r="E21" s="5">
        <v>62</v>
      </c>
      <c r="F21" s="5">
        <v>54</v>
      </c>
      <c r="G21" s="5">
        <v>48</v>
      </c>
      <c r="H21" s="5">
        <v>35</v>
      </c>
    </row>
    <row r="22" spans="1:8">
      <c r="A22" s="5">
        <v>24</v>
      </c>
      <c r="B22" s="5">
        <v>104</v>
      </c>
      <c r="C22" s="5">
        <v>91</v>
      </c>
      <c r="D22" s="5">
        <v>81</v>
      </c>
      <c r="E22" s="5">
        <v>69</v>
      </c>
      <c r="F22" s="5">
        <v>61</v>
      </c>
      <c r="G22" s="5">
        <v>54</v>
      </c>
      <c r="H22" s="5">
        <v>40</v>
      </c>
    </row>
    <row r="23" spans="1:8">
      <c r="A23" s="5">
        <v>25</v>
      </c>
      <c r="B23" s="5">
        <v>113</v>
      </c>
      <c r="C23" s="5">
        <v>100</v>
      </c>
      <c r="D23" s="5">
        <v>89</v>
      </c>
      <c r="E23" s="5">
        <v>76</v>
      </c>
      <c r="F23" s="5">
        <v>68</v>
      </c>
      <c r="G23" s="5">
        <v>60</v>
      </c>
      <c r="H23" s="5">
        <v>45</v>
      </c>
    </row>
    <row r="24" spans="1:8">
      <c r="A24" s="5">
        <v>26</v>
      </c>
      <c r="B24" s="5">
        <v>124</v>
      </c>
      <c r="C24" s="5">
        <v>110</v>
      </c>
      <c r="D24" s="5">
        <v>98</v>
      </c>
      <c r="E24" s="5">
        <v>84</v>
      </c>
      <c r="F24" s="5">
        <v>75</v>
      </c>
      <c r="G24" s="5">
        <v>67</v>
      </c>
      <c r="H24" s="5">
        <v>51</v>
      </c>
    </row>
    <row r="25" spans="1:8">
      <c r="A25" s="5">
        <v>27</v>
      </c>
      <c r="B25" s="5">
        <v>134</v>
      </c>
      <c r="C25" s="5">
        <v>119</v>
      </c>
      <c r="D25" s="5">
        <v>107</v>
      </c>
      <c r="E25" s="5">
        <v>92</v>
      </c>
      <c r="F25" s="5">
        <v>83</v>
      </c>
      <c r="G25" s="5">
        <v>74</v>
      </c>
      <c r="H25" s="5">
        <v>57</v>
      </c>
    </row>
    <row r="26" spans="1:8">
      <c r="A26" s="5">
        <v>28</v>
      </c>
      <c r="B26" s="5">
        <v>145</v>
      </c>
      <c r="C26" s="5">
        <v>130</v>
      </c>
      <c r="D26" s="5">
        <v>116</v>
      </c>
      <c r="E26" s="5">
        <v>101</v>
      </c>
      <c r="F26" s="5">
        <v>91</v>
      </c>
      <c r="G26" s="5">
        <v>82</v>
      </c>
      <c r="H26" s="5">
        <v>64</v>
      </c>
    </row>
    <row r="27" spans="1:8">
      <c r="A27" s="5">
        <v>29</v>
      </c>
      <c r="B27" s="5">
        <v>157</v>
      </c>
      <c r="C27" s="5">
        <v>140</v>
      </c>
      <c r="D27" s="5">
        <v>126</v>
      </c>
      <c r="E27" s="5">
        <v>110</v>
      </c>
      <c r="F27" s="5">
        <v>100</v>
      </c>
      <c r="G27" s="5">
        <v>90</v>
      </c>
      <c r="H27" s="5">
        <v>71</v>
      </c>
    </row>
    <row r="28" spans="1:8">
      <c r="A28" s="5">
        <v>30</v>
      </c>
      <c r="B28" s="5">
        <v>169</v>
      </c>
      <c r="C28" s="5">
        <v>151</v>
      </c>
      <c r="D28" s="5">
        <v>137</v>
      </c>
      <c r="E28" s="5">
        <v>120</v>
      </c>
      <c r="F28" s="5">
        <v>109</v>
      </c>
      <c r="G28" s="5">
        <v>98</v>
      </c>
      <c r="H28" s="5">
        <v>78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WILCOXON</vt:lpstr>
      <vt:lpstr>T-crit two-tailed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Scappini</dc:creator>
  <cp:lastModifiedBy>Alberto Scappini</cp:lastModifiedBy>
  <dcterms:created xsi:type="dcterms:W3CDTF">2016-03-14T15:46:14Z</dcterms:created>
  <dcterms:modified xsi:type="dcterms:W3CDTF">2016-10-22T11:35:02Z</dcterms:modified>
</cp:coreProperties>
</file>