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20490" windowHeight="7455"/>
  </bookViews>
  <sheets>
    <sheet name="MANN-WHITNEY U TE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4" i="1"/>
  <c r="N6" i="1" l="1"/>
  <c r="N7" i="1"/>
  <c r="N8" i="1"/>
  <c r="N9" i="1"/>
  <c r="N10" i="1"/>
  <c r="N11" i="1"/>
  <c r="N12" i="1"/>
  <c r="N13" i="1"/>
  <c r="N14" i="1"/>
  <c r="N5" i="1"/>
  <c r="M6" i="1"/>
  <c r="M7" i="1"/>
  <c r="M8" i="1"/>
  <c r="M9" i="1"/>
  <c r="M10" i="1"/>
  <c r="M11" i="1"/>
  <c r="M12" i="1"/>
  <c r="M13" i="1"/>
  <c r="M14" i="1"/>
  <c r="M5" i="1"/>
  <c r="C20" i="1"/>
  <c r="B20" i="1"/>
  <c r="H3" i="1"/>
  <c r="I3" i="1"/>
  <c r="H4" i="1"/>
  <c r="I4" i="1"/>
  <c r="H11" i="1" l="1"/>
  <c r="H12" i="1" s="1"/>
  <c r="H13" i="1" s="1"/>
  <c r="H5" i="1"/>
  <c r="H6" i="1" s="1"/>
  <c r="I5" i="1"/>
  <c r="I6" i="1"/>
  <c r="H15" i="1" l="1"/>
  <c r="H10" i="1"/>
  <c r="H14" i="1" s="1"/>
  <c r="H16" i="1" l="1"/>
  <c r="H17" i="1" s="1"/>
  <c r="H18" i="1"/>
</calcChain>
</file>

<file path=xl/sharedStrings.xml><?xml version="1.0" encoding="utf-8"?>
<sst xmlns="http://schemas.openxmlformats.org/spreadsheetml/2006/main" count="26" uniqueCount="19">
  <si>
    <t>MEN</t>
  </si>
  <si>
    <t>WOMEN</t>
  </si>
  <si>
    <t>SATISFACTION (1-10)</t>
  </si>
  <si>
    <t>SATISFACTION (1-10) RANK</t>
  </si>
  <si>
    <t>COUNT</t>
  </si>
  <si>
    <t>MEDIAN</t>
  </si>
  <si>
    <t>RANK SUM</t>
  </si>
  <si>
    <t>U</t>
  </si>
  <si>
    <t>tails</t>
  </si>
  <si>
    <t>mean</t>
  </si>
  <si>
    <t>variance</t>
  </si>
  <si>
    <t>std dev</t>
  </si>
  <si>
    <t>z-score</t>
  </si>
  <si>
    <t>U-crit</t>
  </si>
  <si>
    <t>p-value</t>
  </si>
  <si>
    <t>sig</t>
  </si>
  <si>
    <t>r</t>
  </si>
  <si>
    <t>º</t>
  </si>
  <si>
    <t>alpha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</si>
</sst>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Frequency distribution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'MANN-WHITNEY U TEST'!$M$4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'MANN-WHITNEY U TEST'!$L$5:$L$14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'MANN-WHITNEY U TEST'!$M$5:$M$14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'MANN-WHITNEY U TEST'!$N$4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'MANN-WHITNEY U TEST'!$L$5:$L$14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'MANN-WHITNEY U TEST'!$N$5:$N$14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1417696"/>
        <c:axId val="961418256"/>
      </c:barChart>
      <c:catAx>
        <c:axId val="96141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1418256"/>
        <c:crosses val="autoZero"/>
        <c:auto val="1"/>
        <c:lblAlgn val="ctr"/>
        <c:lblOffset val="100"/>
        <c:noMultiLvlLbl val="0"/>
      </c:catAx>
      <c:valAx>
        <c:axId val="96141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141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169333</xdr:colOff>
      <xdr:row>0</xdr:row>
      <xdr:rowOff>189441</xdr:rowOff>
    </xdr:from>
    <xdr:to>
      <xdr:col>15</xdr:col>
      <xdr:colOff>550332</xdr:colOff>
      <xdr:row>17</xdr:row>
      <xdr:rowOff>84667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190500</xdr:colOff>
      <xdr:row>18</xdr:row>
      <xdr:rowOff>52916</xdr:rowOff>
    </xdr:from>
    <xdr:to>
      <xdr:col>15</xdr:col>
      <xdr:colOff>444500</xdr:colOff>
      <xdr:row>22</xdr:row>
      <xdr:rowOff>74082</xdr:rowOff>
    </xdr:to>
    <xdr:sp macro="" textlink="">
      <xdr:nvSpPr>
        <xdr:cNvPr id="3" name="Rectángulo 2"/>
        <xdr:cNvSpPr/>
      </xdr:nvSpPr>
      <xdr:spPr>
        <a:xfrm>
          <a:off x="3132667" y="3481916"/>
          <a:ext cx="8265583" cy="7831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insert data in cells B4:C18 (in case of having more rows you need to change functions ranges in</a:t>
          </a:r>
          <a:r>
            <a:rPr lang="es-ES" sz="1100" baseline="0"/>
            <a:t> the tables on the right and the table under the graph)</a:t>
          </a:r>
        </a:p>
        <a:p>
          <a:pPr algn="l"/>
          <a:r>
            <a:rPr lang="es-ES" sz="1100" baseline="0"/>
            <a:t>- verify the assumptions for this test (the two samples should have similar distributuion - see the graph)</a:t>
          </a:r>
        </a:p>
        <a:p>
          <a:pPr algn="l"/>
          <a:r>
            <a:rPr lang="es-ES" sz="1100" baseline="0"/>
            <a:t>- In H17 you have the significance of the results (in this case we reject the null hypothesis and we can say that men are significantly more satisfied than women)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showGridLines="0" tabSelected="1" zoomScale="90" zoomScaleNormal="90" workbookViewId="0">
      <selection sqref="A1:P21"/>
    </sheetView>
  </sheetViews>
  <sheetFormatPr baseColWidth="10" defaultRowHeight="15" x14ac:dyDescent="0.25"/>
  <cols>
    <col min="1" max="1" width="4.140625" customWidth="1"/>
    <col min="2" max="5" width="13.28515625" customWidth="1"/>
    <col min="6" max="6" width="3.42578125" customWidth="1"/>
    <col min="8" max="8" width="11.85546875" bestFit="1" customWidth="1"/>
  </cols>
  <sheetData>
    <row r="2" spans="2:14" x14ac:dyDescent="0.25">
      <c r="B2" s="6" t="s">
        <v>2</v>
      </c>
      <c r="C2" s="6"/>
      <c r="D2" s="6" t="s">
        <v>3</v>
      </c>
      <c r="E2" s="6"/>
      <c r="G2" s="1"/>
      <c r="H2" s="1" t="s">
        <v>0</v>
      </c>
      <c r="I2" s="1" t="s">
        <v>1</v>
      </c>
    </row>
    <row r="3" spans="2:14" x14ac:dyDescent="0.25">
      <c r="B3" s="2" t="s">
        <v>0</v>
      </c>
      <c r="C3" s="2" t="s">
        <v>1</v>
      </c>
      <c r="D3" s="2" t="s">
        <v>0</v>
      </c>
      <c r="E3" s="2" t="s">
        <v>1</v>
      </c>
      <c r="G3" s="1" t="s">
        <v>4</v>
      </c>
      <c r="H3" s="1">
        <f>COUNT(B4:B18)</f>
        <v>15</v>
      </c>
      <c r="I3" s="1">
        <f t="shared" ref="I3" si="0">COUNT(C4:C18)</f>
        <v>15</v>
      </c>
    </row>
    <row r="4" spans="2:14" x14ac:dyDescent="0.25">
      <c r="B4" s="3">
        <v>4</v>
      </c>
      <c r="C4" s="3">
        <v>3</v>
      </c>
      <c r="D4" s="2">
        <f>_xlfn.RANK.AVG(B4,$B$4:$C$18,1)</f>
        <v>6</v>
      </c>
      <c r="E4" s="2">
        <f>_xlfn.RANK.AVG(C4,$B$4:$C$18,1)</f>
        <v>3.5</v>
      </c>
      <c r="G4" s="1" t="s">
        <v>5</v>
      </c>
      <c r="H4" s="1">
        <f>MEDIAN(B4:B18)</f>
        <v>7</v>
      </c>
      <c r="I4" s="1">
        <f>MEDIAN(C4:C18)</f>
        <v>6</v>
      </c>
      <c r="M4" t="s">
        <v>0</v>
      </c>
      <c r="N4" t="s">
        <v>1</v>
      </c>
    </row>
    <row r="5" spans="2:14" x14ac:dyDescent="0.25">
      <c r="B5" s="3">
        <v>7</v>
      </c>
      <c r="C5" s="3">
        <v>4</v>
      </c>
      <c r="D5" s="5">
        <f t="shared" ref="D5:D18" si="1">_xlfn.RANK.AVG(B5,$B$4:$C$18,1)</f>
        <v>18.5</v>
      </c>
      <c r="E5" s="5">
        <f t="shared" ref="E5:E18" si="2">_xlfn.RANK.AVG(C5,$B$4:$C$18,1)</f>
        <v>6</v>
      </c>
      <c r="G5" s="1" t="s">
        <v>6</v>
      </c>
      <c r="H5" s="1">
        <f>SUM(D4:D18)</f>
        <v>276</v>
      </c>
      <c r="I5" s="1">
        <f>SUM(E4:E18)</f>
        <v>189</v>
      </c>
      <c r="L5">
        <v>1</v>
      </c>
      <c r="M5">
        <f>COUNTIF($B$4:$B$18,L5)</f>
        <v>0</v>
      </c>
      <c r="N5">
        <f>COUNTIF($C$4:$C$18,L5)</f>
        <v>1</v>
      </c>
    </row>
    <row r="6" spans="2:14" x14ac:dyDescent="0.25">
      <c r="B6" s="3">
        <v>10</v>
      </c>
      <c r="C6" s="3">
        <v>10</v>
      </c>
      <c r="D6" s="5">
        <f t="shared" si="1"/>
        <v>29.5</v>
      </c>
      <c r="E6" s="5">
        <f t="shared" si="2"/>
        <v>29.5</v>
      </c>
      <c r="G6" s="1" t="s">
        <v>7</v>
      </c>
      <c r="H6" s="1">
        <f>H3*I3+H3*(H3+1)/2-H5</f>
        <v>69</v>
      </c>
      <c r="I6" s="1">
        <f>I3*H3+I3*(I3+1)/2-I5</f>
        <v>156</v>
      </c>
      <c r="L6">
        <v>2</v>
      </c>
      <c r="M6">
        <f t="shared" ref="M6:M14" si="3">COUNTIF($B$4:$B$18,L6)</f>
        <v>0</v>
      </c>
      <c r="N6">
        <f t="shared" ref="N6:N14" si="4">COUNTIF($C$4:$C$18,L6)</f>
        <v>1</v>
      </c>
    </row>
    <row r="7" spans="2:14" x14ac:dyDescent="0.25">
      <c r="B7" s="3">
        <v>8</v>
      </c>
      <c r="C7" s="3">
        <v>9</v>
      </c>
      <c r="D7" s="5">
        <f t="shared" si="1"/>
        <v>23.5</v>
      </c>
      <c r="E7" s="5">
        <f t="shared" si="2"/>
        <v>27</v>
      </c>
      <c r="L7">
        <v>3</v>
      </c>
      <c r="M7">
        <f t="shared" si="3"/>
        <v>0</v>
      </c>
      <c r="N7">
        <f t="shared" si="4"/>
        <v>2</v>
      </c>
    </row>
    <row r="8" spans="2:14" x14ac:dyDescent="0.25">
      <c r="B8" s="3">
        <v>7</v>
      </c>
      <c r="C8" s="3">
        <v>6</v>
      </c>
      <c r="D8" s="5">
        <f t="shared" si="1"/>
        <v>18.5</v>
      </c>
      <c r="E8" s="5">
        <f t="shared" si="2"/>
        <v>12.5</v>
      </c>
      <c r="G8" s="1" t="s">
        <v>18</v>
      </c>
      <c r="H8" s="1">
        <v>0.05</v>
      </c>
      <c r="L8">
        <v>4</v>
      </c>
      <c r="M8">
        <f t="shared" si="3"/>
        <v>1</v>
      </c>
      <c r="N8">
        <f t="shared" si="4"/>
        <v>2</v>
      </c>
    </row>
    <row r="9" spans="2:14" x14ac:dyDescent="0.25">
      <c r="B9" s="3">
        <v>8</v>
      </c>
      <c r="C9" s="3">
        <v>3</v>
      </c>
      <c r="D9" s="5">
        <f t="shared" si="1"/>
        <v>23.5</v>
      </c>
      <c r="E9" s="5">
        <f t="shared" si="2"/>
        <v>3.5</v>
      </c>
      <c r="G9" s="1" t="s">
        <v>8</v>
      </c>
      <c r="H9" s="1">
        <v>1</v>
      </c>
      <c r="L9">
        <v>5</v>
      </c>
      <c r="M9">
        <f t="shared" si="3"/>
        <v>2</v>
      </c>
      <c r="N9">
        <f t="shared" si="4"/>
        <v>0</v>
      </c>
    </row>
    <row r="10" spans="2:14" x14ac:dyDescent="0.25">
      <c r="B10" s="3">
        <v>6</v>
      </c>
      <c r="C10" s="3">
        <v>6</v>
      </c>
      <c r="D10" s="5">
        <f t="shared" si="1"/>
        <v>12.5</v>
      </c>
      <c r="E10" s="5">
        <f t="shared" si="2"/>
        <v>12.5</v>
      </c>
      <c r="G10" s="1" t="s">
        <v>7</v>
      </c>
      <c r="H10" s="1">
        <f>MIN(H6:I6)</f>
        <v>69</v>
      </c>
      <c r="L10">
        <v>6</v>
      </c>
      <c r="M10">
        <f t="shared" si="3"/>
        <v>2</v>
      </c>
      <c r="N10">
        <f t="shared" si="4"/>
        <v>4</v>
      </c>
    </row>
    <row r="11" spans="2:14" x14ac:dyDescent="0.25">
      <c r="B11" s="3">
        <v>8</v>
      </c>
      <c r="C11" s="3">
        <v>7</v>
      </c>
      <c r="D11" s="5">
        <f t="shared" si="1"/>
        <v>23.5</v>
      </c>
      <c r="E11" s="5">
        <f t="shared" si="2"/>
        <v>18.5</v>
      </c>
      <c r="G11" s="1" t="s">
        <v>9</v>
      </c>
      <c r="H11" s="1">
        <f>H3*I3/2</f>
        <v>112.5</v>
      </c>
      <c r="L11">
        <v>7</v>
      </c>
      <c r="M11">
        <f t="shared" si="3"/>
        <v>4</v>
      </c>
      <c r="N11">
        <f t="shared" si="4"/>
        <v>2</v>
      </c>
    </row>
    <row r="12" spans="2:14" x14ac:dyDescent="0.25">
      <c r="B12" s="3">
        <v>6</v>
      </c>
      <c r="C12" s="3">
        <v>2</v>
      </c>
      <c r="D12" s="5">
        <f t="shared" si="1"/>
        <v>12.5</v>
      </c>
      <c r="E12" s="5">
        <f t="shared" si="2"/>
        <v>2</v>
      </c>
      <c r="G12" s="1" t="s">
        <v>10</v>
      </c>
      <c r="H12" s="1">
        <f>H11*(H3+I3+1)/6</f>
        <v>581.25</v>
      </c>
      <c r="L12">
        <v>8</v>
      </c>
      <c r="M12">
        <f t="shared" si="3"/>
        <v>3</v>
      </c>
      <c r="N12">
        <f t="shared" si="4"/>
        <v>1</v>
      </c>
    </row>
    <row r="13" spans="2:14" x14ac:dyDescent="0.25">
      <c r="B13" s="3">
        <v>5</v>
      </c>
      <c r="C13" s="3">
        <v>7</v>
      </c>
      <c r="D13" s="5">
        <f t="shared" si="1"/>
        <v>8.5</v>
      </c>
      <c r="E13" s="5">
        <f t="shared" si="2"/>
        <v>18.5</v>
      </c>
      <c r="G13" s="1" t="s">
        <v>11</v>
      </c>
      <c r="H13" s="1">
        <f>SQRT(H12)</f>
        <v>24.109126902482387</v>
      </c>
      <c r="L13">
        <v>9</v>
      </c>
      <c r="M13">
        <f t="shared" si="3"/>
        <v>2</v>
      </c>
      <c r="N13">
        <f t="shared" si="4"/>
        <v>1</v>
      </c>
    </row>
    <row r="14" spans="2:14" x14ac:dyDescent="0.25">
      <c r="B14" s="3">
        <v>5</v>
      </c>
      <c r="C14" s="3">
        <v>4</v>
      </c>
      <c r="D14" s="5">
        <f t="shared" si="1"/>
        <v>8.5</v>
      </c>
      <c r="E14" s="5">
        <f t="shared" si="2"/>
        <v>6</v>
      </c>
      <c r="G14" s="1" t="s">
        <v>12</v>
      </c>
      <c r="H14" s="1">
        <f>(H10-H11)/H13</f>
        <v>-1.80429594883094</v>
      </c>
      <c r="L14">
        <v>10</v>
      </c>
      <c r="M14">
        <f t="shared" si="3"/>
        <v>1</v>
      </c>
      <c r="N14">
        <f t="shared" si="4"/>
        <v>1</v>
      </c>
    </row>
    <row r="15" spans="2:14" x14ac:dyDescent="0.25">
      <c r="B15" s="3">
        <v>7</v>
      </c>
      <c r="C15" s="3">
        <v>6</v>
      </c>
      <c r="D15" s="5">
        <f t="shared" si="1"/>
        <v>18.5</v>
      </c>
      <c r="E15" s="5">
        <f t="shared" si="2"/>
        <v>12.5</v>
      </c>
      <c r="G15" s="1" t="s">
        <v>13</v>
      </c>
      <c r="H15" s="1">
        <f>H11+H13*NORMSINV(H8)-0.5</f>
        <v>72.344015171818512</v>
      </c>
    </row>
    <row r="16" spans="2:14" x14ac:dyDescent="0.25">
      <c r="B16" s="3">
        <v>9</v>
      </c>
      <c r="C16" s="3">
        <v>6</v>
      </c>
      <c r="D16" s="5">
        <f t="shared" si="1"/>
        <v>27</v>
      </c>
      <c r="E16" s="5">
        <f t="shared" si="2"/>
        <v>12.5</v>
      </c>
      <c r="G16" s="1" t="s">
        <v>14</v>
      </c>
      <c r="H16" s="1">
        <f>NORMSDIST(H14)</f>
        <v>3.5592462271515954E-2</v>
      </c>
    </row>
    <row r="17" spans="1:8" x14ac:dyDescent="0.25">
      <c r="B17" s="3">
        <v>7</v>
      </c>
      <c r="C17" s="3">
        <v>1</v>
      </c>
      <c r="D17" s="5">
        <f t="shared" si="1"/>
        <v>18.5</v>
      </c>
      <c r="E17" s="5">
        <f t="shared" si="2"/>
        <v>1</v>
      </c>
      <c r="G17" s="1" t="s">
        <v>15</v>
      </c>
      <c r="H17" s="1" t="str">
        <f>IF(H16&lt;H8,"yes","no")</f>
        <v>yes</v>
      </c>
    </row>
    <row r="18" spans="1:8" x14ac:dyDescent="0.25">
      <c r="B18" s="3">
        <v>9</v>
      </c>
      <c r="C18" s="3">
        <v>8</v>
      </c>
      <c r="D18" s="5">
        <f t="shared" si="1"/>
        <v>27</v>
      </c>
      <c r="E18" s="5">
        <f t="shared" si="2"/>
        <v>23.5</v>
      </c>
      <c r="G18" s="1" t="s">
        <v>16</v>
      </c>
      <c r="H18" s="1">
        <f>ABS(H14)/SQRT(H3+I3)</f>
        <v>0.32941786386329758</v>
      </c>
    </row>
    <row r="20" spans="1:8" x14ac:dyDescent="0.25">
      <c r="B20" s="4">
        <f>AVERAGE(B4:B18)</f>
        <v>7.0666666666666664</v>
      </c>
      <c r="C20" s="4">
        <f>AVERAGE(C4:C18)</f>
        <v>5.4666666666666668</v>
      </c>
    </row>
    <row r="26" spans="1:8" x14ac:dyDescent="0.25">
      <c r="A26" t="s">
        <v>17</v>
      </c>
    </row>
  </sheetData>
  <mergeCells count="2">
    <mergeCell ref="B2:C2"/>
    <mergeCell ref="D2:E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MANN-WHITNEY U TEST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2016-03-13T13:50:14Z</dcterms:created>
  <dcterms:modified xsi:type="dcterms:W3CDTF">2016-10-22T11:38:33Z</dcterms:modified>
</cp:coreProperties>
</file>