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20490" windowHeight="7755" activeTab="2"/>
  </bookViews>
  <sheets>
    <sheet name="ONE-WAY ANOVA" sheetId="1" r:id="rId1"/>
    <sheet name="TWO-WAY ANOVA" sheetId="2" r:id="rId2"/>
    <sheet name="1-factor REPEATED MEASURES" sheetId="3" r:id="rId3"/>
    <sheet name="2-factor REPEATED MEASURES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F13" i="3" s="1"/>
  <c r="C13" i="3"/>
  <c r="G7" i="3"/>
  <c r="G8" i="3"/>
  <c r="G9" i="3"/>
  <c r="G10" i="3"/>
  <c r="G6" i="3"/>
  <c r="D11" i="3"/>
  <c r="E11" i="3"/>
  <c r="F11" i="3"/>
  <c r="C11" i="3"/>
  <c r="I10" i="3" l="1"/>
  <c r="I9" i="3"/>
  <c r="I8" i="3"/>
  <c r="I6" i="3"/>
  <c r="I7" i="3"/>
  <c r="G11" i="3"/>
  <c r="C15" i="3" l="1"/>
  <c r="C16" i="3" s="1"/>
  <c r="F14" i="3" s="1"/>
  <c r="F15" i="3" s="1"/>
  <c r="F16" i="3" s="1"/>
</calcChain>
</file>

<file path=xl/sharedStrings.xml><?xml version="1.0" encoding="utf-8"?>
<sst xmlns="http://schemas.openxmlformats.org/spreadsheetml/2006/main" count="140" uniqueCount="63">
  <si>
    <t>GROUP 1</t>
  </si>
  <si>
    <t>GROUP 2</t>
  </si>
  <si>
    <t>Variance</t>
  </si>
  <si>
    <t>df</t>
  </si>
  <si>
    <t>GROUP 3</t>
  </si>
  <si>
    <t>F</t>
  </si>
  <si>
    <t>Total</t>
  </si>
  <si>
    <t>SUMMARY</t>
  </si>
  <si>
    <t>Groups</t>
  </si>
  <si>
    <t>Column 1</t>
  </si>
  <si>
    <t>Column 2</t>
  </si>
  <si>
    <t>Column 3</t>
  </si>
  <si>
    <t>ANOVA</t>
  </si>
  <si>
    <t>Source of Variation</t>
  </si>
  <si>
    <t>Between Groups</t>
  </si>
  <si>
    <t>Count</t>
  </si>
  <si>
    <t>Sum</t>
  </si>
  <si>
    <t>Average</t>
  </si>
  <si>
    <t>SS</t>
  </si>
  <si>
    <t>MS</t>
  </si>
  <si>
    <t>P-value</t>
  </si>
  <si>
    <t>F crit</t>
  </si>
  <si>
    <t>A</t>
  </si>
  <si>
    <t>B</t>
  </si>
  <si>
    <t>C</t>
  </si>
  <si>
    <t>FACTOR 1</t>
  </si>
  <si>
    <t>FACTOR 2</t>
  </si>
  <si>
    <t>Error</t>
  </si>
  <si>
    <t>Anova: Two-Factor Without Replication</t>
  </si>
  <si>
    <t>Rows</t>
  </si>
  <si>
    <t>Columns</t>
  </si>
  <si>
    <t>Employee 1</t>
  </si>
  <si>
    <t>Employee 2</t>
  </si>
  <si>
    <t>Employee 3</t>
  </si>
  <si>
    <t>Employee 4</t>
  </si>
  <si>
    <t>Employee 5</t>
  </si>
  <si>
    <t>Week 1</t>
  </si>
  <si>
    <t>Week 2</t>
  </si>
  <si>
    <t>Week 3</t>
  </si>
  <si>
    <t>Week 4</t>
  </si>
  <si>
    <t>N. of errors</t>
  </si>
  <si>
    <t>Weeks of training</t>
  </si>
  <si>
    <t>SS subjects</t>
  </si>
  <si>
    <t>Anova: Single Factor</t>
  </si>
  <si>
    <t>Source of Variatioin</t>
  </si>
  <si>
    <t>Within Groups</t>
  </si>
  <si>
    <t>SS error</t>
  </si>
  <si>
    <t>df error</t>
  </si>
  <si>
    <t>n. subjects</t>
  </si>
  <si>
    <t>PRODUCT 1</t>
  </si>
  <si>
    <t>PRODUCT 2</t>
  </si>
  <si>
    <t>PRODUCT 3</t>
  </si>
  <si>
    <t>MARKET 1</t>
  </si>
  <si>
    <t>MARKET 2</t>
  </si>
  <si>
    <t>MARKET 3</t>
  </si>
  <si>
    <t>MARKET 4</t>
  </si>
  <si>
    <t>Anova: Two-Factor With Replication</t>
  </si>
  <si>
    <t>Source of Variance</t>
  </si>
  <si>
    <t>Interaction</t>
  </si>
  <si>
    <t>Within</t>
  </si>
  <si>
    <t>PRODUCT</t>
  </si>
  <si>
    <t>MARKET</t>
  </si>
  <si>
    <t>n. treatments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</si>
</sst>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\ _€_-;\-* #,##0.00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1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2" borderId="1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0" xfId="0" applyFill="1" applyBorder="1"/>
    <xf numFmtId="0" fontId="4" fillId="3" borderId="14" xfId="0" applyFont="1" applyFill="1" applyBorder="1"/>
    <xf numFmtId="164" fontId="4" fillId="3" borderId="13" xfId="1" applyNumberFormat="1" applyFont="1" applyFill="1" applyBorder="1"/>
    <xf numFmtId="0" fontId="0" fillId="0" borderId="7" xfId="0" applyBorder="1"/>
    <xf numFmtId="0" fontId="0" fillId="0" borderId="8" xfId="0" applyBorder="1"/>
    <xf numFmtId="0" fontId="5" fillId="0" borderId="15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323848</xdr:colOff>
      <xdr:row>16</xdr:row>
      <xdr:rowOff>66676</xdr:rowOff>
    </xdr:from>
    <xdr:to>
      <xdr:col>10</xdr:col>
      <xdr:colOff>514349</xdr:colOff>
      <xdr:row>20</xdr:row>
      <xdr:rowOff>123826</xdr:rowOff>
    </xdr:to>
    <xdr:sp macro="" textlink="">
      <xdr:nvSpPr>
        <xdr:cNvPr id="2" name="Rectángulo 1"/>
        <xdr:cNvSpPr/>
      </xdr:nvSpPr>
      <xdr:spPr>
        <a:xfrm>
          <a:off x="323848" y="3152776"/>
          <a:ext cx="9886951" cy="8191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</a:t>
          </a:r>
          <a:r>
            <a:rPr lang="es-ES" sz="1100" baseline="0"/>
            <a:t> Insert data (A13:D12)</a:t>
          </a:r>
        </a:p>
        <a:p>
          <a:pPr algn="l"/>
          <a:r>
            <a:rPr lang="es-ES" sz="1100" baseline="0"/>
            <a:t>- select data, data analysis and choose "Anova: Sigle Factor", select data and lounch the analysis</a:t>
          </a:r>
        </a:p>
        <a:p>
          <a:pPr algn="l"/>
          <a:r>
            <a:rPr lang="es-ES" sz="1100" baseline="0"/>
            <a:t>- if F &gt; F crit, and P-value &lt; 0.05 then you can infer that means are significantly different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323851</xdr:colOff>
      <xdr:row>8</xdr:row>
      <xdr:rowOff>152399</xdr:rowOff>
    </xdr:from>
    <xdr:to>
      <xdr:col>6</xdr:col>
      <xdr:colOff>419100</xdr:colOff>
      <xdr:row>14</xdr:row>
      <xdr:rowOff>152399</xdr:rowOff>
    </xdr:to>
    <xdr:sp macro="" textlink="">
      <xdr:nvSpPr>
        <xdr:cNvPr id="2" name="Rectángulo 1"/>
        <xdr:cNvSpPr/>
      </xdr:nvSpPr>
      <xdr:spPr>
        <a:xfrm>
          <a:off x="323851" y="1685924"/>
          <a:ext cx="4219574" cy="115252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</a:t>
          </a:r>
          <a:r>
            <a:rPr lang="es-ES" sz="1100" baseline="0"/>
            <a:t> Insert data (D4:F6)</a:t>
          </a:r>
        </a:p>
        <a:p>
          <a:pPr algn="l"/>
          <a:r>
            <a:rPr lang="es-ES" sz="1100" baseline="0"/>
            <a:t>- select data, data analysis and choose "Anova: Two-Factor Without Replications", select data and lounch the analysis</a:t>
          </a:r>
        </a:p>
        <a:p>
          <a:pPr algn="l"/>
          <a:r>
            <a:rPr lang="es-ES" sz="1100" baseline="0"/>
            <a:t>- if F &gt; F crit, and P-value &lt; 0.05 then you can infer that means are significantly different (check it for both rows and columns)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17</xdr:row>
      <xdr:rowOff>137583</xdr:rowOff>
    </xdr:from>
    <xdr:to>
      <xdr:col>8</xdr:col>
      <xdr:colOff>338667</xdr:colOff>
      <xdr:row>25</xdr:row>
      <xdr:rowOff>105834</xdr:rowOff>
    </xdr:to>
    <xdr:sp macro="" textlink="">
      <xdr:nvSpPr>
        <xdr:cNvPr id="5" name="Rectángulo 4"/>
        <xdr:cNvSpPr/>
      </xdr:nvSpPr>
      <xdr:spPr>
        <a:xfrm>
          <a:off x="190501" y="3429000"/>
          <a:ext cx="5048249" cy="150283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</a:t>
          </a:r>
          <a:r>
            <a:rPr lang="es-ES" sz="1100" baseline="0"/>
            <a:t> Insert data (C4:F10)</a:t>
          </a:r>
        </a:p>
        <a:p>
          <a:pPr algn="l"/>
          <a:r>
            <a:rPr lang="es-ES" sz="1100" baseline="0"/>
            <a:t>- select data, data analysis and choose "Anova: Single Factor", select data and lounch the analysis</a:t>
          </a:r>
        </a:p>
        <a:p>
          <a:pPr algn="l"/>
          <a:r>
            <a:rPr lang="es-ES" sz="1100" baseline="0"/>
            <a:t>- since the single-factor ANOVA is not for repeated measures we need more calculations in order to determine whether the weeks of training reduce the numbre of errors</a:t>
          </a:r>
        </a:p>
        <a:p>
          <a:pPr algn="l"/>
          <a:r>
            <a:rPr lang="es-ES" sz="1100" baseline="0"/>
            <a:t>- if P-value in cell F16 is lower than 0.05 (or the other alpha you selected) then you can reject the null hypothesis (the training worked)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showGridLines="0" topLeftCell="B1" workbookViewId="0">
      <selection activeCell="G2" sqref="G2:M16"/>
    </sheetView>
  </sheetViews>
  <sheetFormatPr baseColWidth="10" defaultRowHeight="15" x14ac:dyDescent="0.25"/>
  <cols>
    <col min="1" max="1" width="14.42578125" customWidth="1"/>
    <col min="7" max="7" width="21.5703125" customWidth="1"/>
    <col min="8" max="13" width="17.42578125" customWidth="1"/>
  </cols>
  <sheetData>
    <row r="2" spans="2:13" x14ac:dyDescent="0.25">
      <c r="B2" s="2" t="s">
        <v>0</v>
      </c>
      <c r="C2" s="2" t="s">
        <v>1</v>
      </c>
      <c r="D2" s="2" t="s">
        <v>4</v>
      </c>
      <c r="G2" t="s">
        <v>43</v>
      </c>
    </row>
    <row r="3" spans="2:13" x14ac:dyDescent="0.25">
      <c r="B3" s="3">
        <v>42</v>
      </c>
      <c r="C3" s="3">
        <v>69</v>
      </c>
      <c r="D3" s="3">
        <v>35</v>
      </c>
    </row>
    <row r="4" spans="2:13" ht="15.75" thickBot="1" x14ac:dyDescent="0.3">
      <c r="B4" s="3">
        <v>53</v>
      </c>
      <c r="C4" s="3">
        <v>54</v>
      </c>
      <c r="D4" s="3">
        <v>40</v>
      </c>
      <c r="G4" t="s">
        <v>7</v>
      </c>
    </row>
    <row r="5" spans="2:13" x14ac:dyDescent="0.25">
      <c r="B5" s="3">
        <v>49</v>
      </c>
      <c r="C5" s="3">
        <v>58</v>
      </c>
      <c r="D5" s="3">
        <v>53</v>
      </c>
      <c r="G5" s="6" t="s">
        <v>8</v>
      </c>
      <c r="H5" s="6" t="s">
        <v>15</v>
      </c>
      <c r="I5" s="6" t="s">
        <v>16</v>
      </c>
      <c r="J5" s="6" t="s">
        <v>17</v>
      </c>
      <c r="K5" s="6" t="s">
        <v>2</v>
      </c>
    </row>
    <row r="6" spans="2:13" x14ac:dyDescent="0.25">
      <c r="B6" s="3">
        <v>53</v>
      </c>
      <c r="C6" s="3">
        <v>64</v>
      </c>
      <c r="D6" s="3">
        <v>42</v>
      </c>
      <c r="G6" s="4" t="s">
        <v>9</v>
      </c>
      <c r="H6" s="4">
        <v>10</v>
      </c>
      <c r="I6" s="4">
        <v>499</v>
      </c>
      <c r="J6" s="4">
        <v>49.9</v>
      </c>
      <c r="K6" s="4">
        <v>45.433333333333493</v>
      </c>
    </row>
    <row r="7" spans="2:13" x14ac:dyDescent="0.25">
      <c r="B7" s="3">
        <v>43</v>
      </c>
      <c r="C7" s="3">
        <v>64</v>
      </c>
      <c r="D7" s="3">
        <v>50</v>
      </c>
      <c r="G7" s="4" t="s">
        <v>10</v>
      </c>
      <c r="H7" s="4">
        <v>10</v>
      </c>
      <c r="I7" s="4">
        <v>592</v>
      </c>
      <c r="J7" s="4">
        <v>59.2</v>
      </c>
      <c r="K7" s="4">
        <v>32.4</v>
      </c>
    </row>
    <row r="8" spans="2:13" ht="15.75" thickBot="1" x14ac:dyDescent="0.3">
      <c r="B8" s="3">
        <v>44</v>
      </c>
      <c r="C8" s="3">
        <v>55</v>
      </c>
      <c r="D8" s="3">
        <v>39</v>
      </c>
      <c r="G8" s="5" t="s">
        <v>11</v>
      </c>
      <c r="H8" s="5">
        <v>10</v>
      </c>
      <c r="I8" s="5">
        <v>437</v>
      </c>
      <c r="J8" s="5">
        <v>43.7</v>
      </c>
      <c r="K8" s="5">
        <v>44.899999999999835</v>
      </c>
    </row>
    <row r="9" spans="2:13" x14ac:dyDescent="0.25">
      <c r="B9" s="3">
        <v>45</v>
      </c>
      <c r="C9" s="3">
        <v>56</v>
      </c>
      <c r="D9" s="3">
        <v>55</v>
      </c>
    </row>
    <row r="10" spans="2:13" x14ac:dyDescent="0.25">
      <c r="B10" s="3">
        <v>52</v>
      </c>
      <c r="C10" s="3">
        <v>50</v>
      </c>
      <c r="D10" s="3">
        <v>39</v>
      </c>
    </row>
    <row r="11" spans="2:13" ht="15.75" thickBot="1" x14ac:dyDescent="0.3">
      <c r="B11" s="3">
        <v>54</v>
      </c>
      <c r="C11" s="3">
        <v>60</v>
      </c>
      <c r="D11" s="3">
        <v>40</v>
      </c>
      <c r="G11" t="s">
        <v>12</v>
      </c>
    </row>
    <row r="12" spans="2:13" x14ac:dyDescent="0.25">
      <c r="B12" s="3">
        <v>64</v>
      </c>
      <c r="C12" s="3">
        <v>62</v>
      </c>
      <c r="D12" s="3">
        <v>44</v>
      </c>
      <c r="G12" s="6" t="s">
        <v>13</v>
      </c>
      <c r="H12" s="6" t="s">
        <v>18</v>
      </c>
      <c r="I12" s="6" t="s">
        <v>3</v>
      </c>
      <c r="J12" s="6" t="s">
        <v>19</v>
      </c>
      <c r="K12" s="6" t="s">
        <v>5</v>
      </c>
      <c r="L12" s="6" t="s">
        <v>20</v>
      </c>
      <c r="M12" s="6" t="s">
        <v>21</v>
      </c>
    </row>
    <row r="13" spans="2:13" x14ac:dyDescent="0.25">
      <c r="G13" s="4" t="s">
        <v>14</v>
      </c>
      <c r="H13" s="4">
        <v>1217.2666666666664</v>
      </c>
      <c r="I13" s="4">
        <v>2</v>
      </c>
      <c r="J13" s="4">
        <v>608.63333333333321</v>
      </c>
      <c r="K13" s="4">
        <v>14.876969038565996</v>
      </c>
      <c r="L13" s="4">
        <v>4.4102660496192921E-5</v>
      </c>
      <c r="M13" s="4">
        <v>3.3541308285291991</v>
      </c>
    </row>
    <row r="14" spans="2:13" x14ac:dyDescent="0.25">
      <c r="G14" s="4" t="s">
        <v>45</v>
      </c>
      <c r="H14" s="4">
        <v>1104.5999999999999</v>
      </c>
      <c r="I14" s="4">
        <v>27</v>
      </c>
      <c r="J14" s="4">
        <v>40.911111111111104</v>
      </c>
      <c r="K14" s="4"/>
      <c r="L14" s="4"/>
      <c r="M14" s="4"/>
    </row>
    <row r="15" spans="2:13" x14ac:dyDescent="0.25">
      <c r="G15" s="4"/>
      <c r="H15" s="4"/>
      <c r="I15" s="4"/>
      <c r="J15" s="4"/>
      <c r="K15" s="4"/>
      <c r="L15" s="4"/>
      <c r="M15" s="4"/>
    </row>
    <row r="16" spans="2:13" ht="15.75" thickBot="1" x14ac:dyDescent="0.3">
      <c r="G16" s="5" t="s">
        <v>6</v>
      </c>
      <c r="H16" s="5">
        <v>2321.8666666666663</v>
      </c>
      <c r="I16" s="5">
        <v>29</v>
      </c>
      <c r="J16" s="5"/>
      <c r="K16" s="5"/>
      <c r="L16" s="5"/>
      <c r="M16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1"/>
  <sheetViews>
    <sheetView showGridLines="0" topLeftCell="B1" workbookViewId="0">
      <selection activeCell="H3" sqref="H3:N21"/>
    </sheetView>
  </sheetViews>
  <sheetFormatPr baseColWidth="10" defaultRowHeight="15" x14ac:dyDescent="0.25"/>
  <cols>
    <col min="1" max="2" width="11.42578125" customWidth="1"/>
    <col min="3" max="3" width="4.7109375" customWidth="1"/>
    <col min="8" max="8" width="21.5703125" customWidth="1"/>
    <col min="9" max="14" width="17.42578125" customWidth="1"/>
  </cols>
  <sheetData>
    <row r="2" spans="2:14" x14ac:dyDescent="0.25">
      <c r="D2" s="24" t="s">
        <v>25</v>
      </c>
      <c r="E2" s="24"/>
      <c r="F2" s="24"/>
    </row>
    <row r="3" spans="2:14" x14ac:dyDescent="0.25">
      <c r="C3" s="1"/>
      <c r="D3" s="1" t="s">
        <v>22</v>
      </c>
      <c r="E3" s="1" t="s">
        <v>23</v>
      </c>
      <c r="F3" s="1" t="s">
        <v>24</v>
      </c>
      <c r="H3" t="s">
        <v>28</v>
      </c>
    </row>
    <row r="4" spans="2:14" ht="15.75" thickBot="1" x14ac:dyDescent="0.3">
      <c r="B4" s="24" t="s">
        <v>26</v>
      </c>
      <c r="C4" s="1">
        <v>1</v>
      </c>
      <c r="D4" s="7">
        <v>123</v>
      </c>
      <c r="E4" s="7">
        <v>138</v>
      </c>
      <c r="F4" s="7">
        <v>110</v>
      </c>
    </row>
    <row r="5" spans="2:14" x14ac:dyDescent="0.25">
      <c r="B5" s="24"/>
      <c r="C5" s="1">
        <v>2</v>
      </c>
      <c r="D5" s="7">
        <v>145</v>
      </c>
      <c r="E5" s="7">
        <v>165</v>
      </c>
      <c r="F5" s="7">
        <v>140</v>
      </c>
      <c r="H5" s="6" t="s">
        <v>7</v>
      </c>
      <c r="I5" s="6" t="s">
        <v>15</v>
      </c>
      <c r="J5" s="6" t="s">
        <v>16</v>
      </c>
      <c r="K5" s="6" t="s">
        <v>17</v>
      </c>
      <c r="L5" s="6" t="s">
        <v>2</v>
      </c>
    </row>
    <row r="6" spans="2:14" x14ac:dyDescent="0.25">
      <c r="B6" s="24"/>
      <c r="C6" s="1">
        <v>3</v>
      </c>
      <c r="D6" s="7">
        <v>156</v>
      </c>
      <c r="E6" s="7">
        <v>176</v>
      </c>
      <c r="F6" s="7">
        <v>185</v>
      </c>
      <c r="H6" s="4">
        <v>1</v>
      </c>
      <c r="I6" s="4">
        <v>3</v>
      </c>
      <c r="J6" s="4">
        <v>371</v>
      </c>
      <c r="K6" s="4">
        <v>123.66666666666667</v>
      </c>
      <c r="L6" s="4">
        <v>196.33333333333334</v>
      </c>
    </row>
    <row r="7" spans="2:14" x14ac:dyDescent="0.25">
      <c r="H7" s="4">
        <v>2</v>
      </c>
      <c r="I7" s="4">
        <v>3</v>
      </c>
      <c r="J7" s="4">
        <v>450</v>
      </c>
      <c r="K7" s="4">
        <v>150</v>
      </c>
      <c r="L7" s="4">
        <v>175</v>
      </c>
    </row>
    <row r="8" spans="2:14" x14ac:dyDescent="0.25">
      <c r="H8" s="4">
        <v>3</v>
      </c>
      <c r="I8" s="4">
        <v>3</v>
      </c>
      <c r="J8" s="4">
        <v>517</v>
      </c>
      <c r="K8" s="4">
        <v>172.33333333333334</v>
      </c>
      <c r="L8" s="4">
        <v>220.33333333333337</v>
      </c>
    </row>
    <row r="9" spans="2:14" x14ac:dyDescent="0.25">
      <c r="H9" s="4"/>
      <c r="I9" s="4"/>
      <c r="J9" s="4"/>
      <c r="K9" s="4"/>
      <c r="L9" s="4"/>
    </row>
    <row r="10" spans="2:14" x14ac:dyDescent="0.25">
      <c r="H10" s="4" t="s">
        <v>22</v>
      </c>
      <c r="I10" s="4">
        <v>3</v>
      </c>
      <c r="J10" s="4">
        <v>424</v>
      </c>
      <c r="K10" s="4">
        <v>141.33333333333334</v>
      </c>
      <c r="L10" s="4">
        <v>282.33333333333337</v>
      </c>
    </row>
    <row r="11" spans="2:14" x14ac:dyDescent="0.25">
      <c r="H11" s="4" t="s">
        <v>23</v>
      </c>
      <c r="I11" s="4">
        <v>3</v>
      </c>
      <c r="J11" s="4">
        <v>479</v>
      </c>
      <c r="K11" s="4">
        <v>159.66666666666666</v>
      </c>
      <c r="L11" s="4">
        <v>382.33333333333337</v>
      </c>
    </row>
    <row r="12" spans="2:14" ht="15.75" thickBot="1" x14ac:dyDescent="0.3">
      <c r="H12" s="5" t="s">
        <v>24</v>
      </c>
      <c r="I12" s="5">
        <v>3</v>
      </c>
      <c r="J12" s="5">
        <v>435</v>
      </c>
      <c r="K12" s="5">
        <v>145</v>
      </c>
      <c r="L12" s="5">
        <v>1425</v>
      </c>
    </row>
    <row r="15" spans="2:14" ht="15.75" thickBot="1" x14ac:dyDescent="0.3">
      <c r="H15" t="s">
        <v>12</v>
      </c>
    </row>
    <row r="16" spans="2:14" x14ac:dyDescent="0.25">
      <c r="H16" s="6" t="s">
        <v>13</v>
      </c>
      <c r="I16" s="6" t="s">
        <v>18</v>
      </c>
      <c r="J16" s="6" t="s">
        <v>3</v>
      </c>
      <c r="K16" s="6" t="s">
        <v>19</v>
      </c>
      <c r="L16" s="6" t="s">
        <v>5</v>
      </c>
      <c r="M16" s="6" t="s">
        <v>20</v>
      </c>
      <c r="N16" s="6" t="s">
        <v>21</v>
      </c>
    </row>
    <row r="17" spans="8:14" x14ac:dyDescent="0.25">
      <c r="H17" s="4" t="s">
        <v>29</v>
      </c>
      <c r="I17" s="4">
        <v>3560.6666666666665</v>
      </c>
      <c r="J17" s="4">
        <v>2</v>
      </c>
      <c r="K17" s="4">
        <v>1780.3333333333333</v>
      </c>
      <c r="L17" s="4">
        <v>11.510775862068943</v>
      </c>
      <c r="M17" s="4">
        <v>2.1912877594177899E-2</v>
      </c>
      <c r="N17" s="4">
        <v>6.9442719099991574</v>
      </c>
    </row>
    <row r="18" spans="8:14" x14ac:dyDescent="0.25">
      <c r="H18" s="4" t="s">
        <v>30</v>
      </c>
      <c r="I18" s="4">
        <v>564.66666666666606</v>
      </c>
      <c r="J18" s="4">
        <v>2</v>
      </c>
      <c r="K18" s="4">
        <v>282.33333333333303</v>
      </c>
      <c r="L18" s="4">
        <v>1.8254310344827531</v>
      </c>
      <c r="M18" s="4">
        <v>0.27333751239833448</v>
      </c>
      <c r="N18" s="4">
        <v>6.9442719099991574</v>
      </c>
    </row>
    <row r="19" spans="8:14" x14ac:dyDescent="0.25">
      <c r="H19" s="4" t="s">
        <v>27</v>
      </c>
      <c r="I19" s="4">
        <v>618.66666666666788</v>
      </c>
      <c r="J19" s="4">
        <v>4</v>
      </c>
      <c r="K19" s="4">
        <v>154.66666666666697</v>
      </c>
      <c r="L19" s="4"/>
      <c r="M19" s="4"/>
      <c r="N19" s="4"/>
    </row>
    <row r="20" spans="8:14" x14ac:dyDescent="0.25">
      <c r="H20" s="4"/>
      <c r="I20" s="4"/>
      <c r="J20" s="4"/>
      <c r="K20" s="4"/>
      <c r="L20" s="4"/>
      <c r="M20" s="4"/>
      <c r="N20" s="4"/>
    </row>
    <row r="21" spans="8:14" ht="15.75" thickBot="1" x14ac:dyDescent="0.3">
      <c r="H21" s="5" t="s">
        <v>6</v>
      </c>
      <c r="I21" s="5">
        <v>4744</v>
      </c>
      <c r="J21" s="5">
        <v>8</v>
      </c>
      <c r="K21" s="5"/>
      <c r="L21" s="5"/>
      <c r="M21" s="5"/>
      <c r="N21" s="5"/>
    </row>
  </sheetData>
  <mergeCells count="2">
    <mergeCell ref="D2:F2"/>
    <mergeCell ref="B4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19"/>
  <sheetViews>
    <sheetView showGridLines="0" tabSelected="1" zoomScale="90" zoomScaleNormal="90" workbookViewId="0">
      <selection activeCell="B14" sqref="B14"/>
    </sheetView>
  </sheetViews>
  <sheetFormatPr baseColWidth="10" defaultRowHeight="15" x14ac:dyDescent="0.25"/>
  <cols>
    <col min="1" max="1" width="3.28515625" customWidth="1"/>
    <col min="2" max="2" width="14.140625" bestFit="1" customWidth="1"/>
    <col min="7" max="7" width="12.28515625" customWidth="1"/>
    <col min="8" max="8" width="3.7109375" customWidth="1"/>
    <col min="9" max="9" width="11.42578125" customWidth="1"/>
    <col min="10" max="10" width="3.85546875" customWidth="1"/>
    <col min="11" max="11" width="22" bestFit="1" customWidth="1"/>
    <col min="14" max="14" width="19" bestFit="1" customWidth="1"/>
    <col min="36" max="36" width="25.7109375" bestFit="1" customWidth="1"/>
  </cols>
  <sheetData>
    <row r="4" spans="2:17" x14ac:dyDescent="0.25">
      <c r="C4" s="25" t="s">
        <v>41</v>
      </c>
      <c r="D4" s="25"/>
      <c r="E4" s="25"/>
      <c r="F4" s="25"/>
      <c r="K4" t="s">
        <v>43</v>
      </c>
    </row>
    <row r="5" spans="2:17" x14ac:dyDescent="0.25">
      <c r="B5" t="s">
        <v>40</v>
      </c>
      <c r="C5" s="11" t="s">
        <v>36</v>
      </c>
      <c r="D5" s="12" t="s">
        <v>37</v>
      </c>
      <c r="E5" s="12" t="s">
        <v>38</v>
      </c>
      <c r="F5" s="13" t="s">
        <v>39</v>
      </c>
    </row>
    <row r="6" spans="2:17" ht="15.75" thickBot="1" x14ac:dyDescent="0.3">
      <c r="B6" s="8" t="s">
        <v>31</v>
      </c>
      <c r="C6" s="14">
        <v>201</v>
      </c>
      <c r="D6" s="15">
        <v>192</v>
      </c>
      <c r="E6" s="15">
        <v>138</v>
      </c>
      <c r="F6" s="15">
        <v>81</v>
      </c>
      <c r="G6" s="8">
        <f>AVERAGE(C6:F6)</f>
        <v>153</v>
      </c>
      <c r="H6" s="17"/>
      <c r="I6">
        <f>(G6-AVERAGE($G$6:$G$10))^2</f>
        <v>1317.6899999999998</v>
      </c>
      <c r="K6" t="s">
        <v>7</v>
      </c>
    </row>
    <row r="7" spans="2:17" x14ac:dyDescent="0.25">
      <c r="B7" s="9" t="s">
        <v>32</v>
      </c>
      <c r="C7" s="16">
        <v>162</v>
      </c>
      <c r="D7" s="17">
        <v>144</v>
      </c>
      <c r="E7" s="17">
        <v>108</v>
      </c>
      <c r="F7" s="17">
        <v>87</v>
      </c>
      <c r="G7" s="9">
        <f t="shared" ref="G7:G10" si="0">AVERAGE(C7:F7)</f>
        <v>125.25</v>
      </c>
      <c r="H7" s="17"/>
      <c r="I7">
        <f>(G7-AVERAGE($G$6:$G$10))^2</f>
        <v>73.102499999999949</v>
      </c>
      <c r="K7" s="6" t="s">
        <v>8</v>
      </c>
      <c r="L7" s="6" t="s">
        <v>15</v>
      </c>
      <c r="M7" s="6" t="s">
        <v>16</v>
      </c>
      <c r="N7" s="6" t="s">
        <v>17</v>
      </c>
      <c r="O7" s="6" t="s">
        <v>2</v>
      </c>
    </row>
    <row r="8" spans="2:17" x14ac:dyDescent="0.25">
      <c r="B8" s="9" t="s">
        <v>33</v>
      </c>
      <c r="C8" s="16">
        <v>132</v>
      </c>
      <c r="D8" s="17">
        <v>102</v>
      </c>
      <c r="E8" s="17">
        <v>102</v>
      </c>
      <c r="F8" s="17">
        <v>84</v>
      </c>
      <c r="G8" s="9">
        <f t="shared" si="0"/>
        <v>105</v>
      </c>
      <c r="H8" s="17"/>
      <c r="I8">
        <f>(G8-AVERAGE($G$6:$G$10))^2</f>
        <v>136.89000000000007</v>
      </c>
      <c r="K8" s="4" t="s">
        <v>36</v>
      </c>
      <c r="L8" s="4">
        <v>5</v>
      </c>
      <c r="M8" s="4">
        <v>741</v>
      </c>
      <c r="N8" s="4">
        <v>148.19999999999999</v>
      </c>
      <c r="O8" s="4">
        <v>2279.7000000000007</v>
      </c>
    </row>
    <row r="9" spans="2:17" x14ac:dyDescent="0.25">
      <c r="B9" s="9" t="s">
        <v>34</v>
      </c>
      <c r="C9" s="16">
        <v>171</v>
      </c>
      <c r="D9" s="18">
        <v>138</v>
      </c>
      <c r="E9" s="18">
        <v>96</v>
      </c>
      <c r="F9" s="17">
        <v>96</v>
      </c>
      <c r="G9" s="9">
        <f t="shared" si="0"/>
        <v>125.25</v>
      </c>
      <c r="H9" s="17"/>
      <c r="I9">
        <f>(G9-AVERAGE($G$6:$G$10))^2</f>
        <v>73.102499999999949</v>
      </c>
      <c r="K9" s="4" t="s">
        <v>37</v>
      </c>
      <c r="L9" s="4">
        <v>5</v>
      </c>
      <c r="M9" s="4">
        <v>630</v>
      </c>
      <c r="N9" s="4">
        <v>126</v>
      </c>
      <c r="O9" s="4">
        <v>2646</v>
      </c>
    </row>
    <row r="10" spans="2:17" x14ac:dyDescent="0.25">
      <c r="B10" s="10" t="s">
        <v>35</v>
      </c>
      <c r="C10" s="16">
        <v>75</v>
      </c>
      <c r="D10" s="17">
        <v>54</v>
      </c>
      <c r="E10" s="17">
        <v>96</v>
      </c>
      <c r="F10" s="17">
        <v>75</v>
      </c>
      <c r="G10" s="9">
        <f t="shared" si="0"/>
        <v>75</v>
      </c>
      <c r="H10" s="17"/>
      <c r="I10">
        <f>(G10-AVERAGE($G$6:$G$10))^2</f>
        <v>1738.8900000000003</v>
      </c>
      <c r="K10" s="4" t="s">
        <v>38</v>
      </c>
      <c r="L10" s="4">
        <v>5</v>
      </c>
      <c r="M10" s="4">
        <v>540</v>
      </c>
      <c r="N10" s="4">
        <v>108</v>
      </c>
      <c r="O10" s="4">
        <v>306</v>
      </c>
    </row>
    <row r="11" spans="2:17" ht="15.75" thickBot="1" x14ac:dyDescent="0.3">
      <c r="C11" s="21">
        <f>AVERAGE(C6:C10)</f>
        <v>148.19999999999999</v>
      </c>
      <c r="D11" s="22">
        <f t="shared" ref="D11:F11" si="1">AVERAGE(D6:D10)</f>
        <v>126</v>
      </c>
      <c r="E11" s="22">
        <f t="shared" si="1"/>
        <v>108</v>
      </c>
      <c r="F11" s="22">
        <f t="shared" si="1"/>
        <v>84.6</v>
      </c>
      <c r="G11" s="1">
        <f>AVERAGE(C11:F11)</f>
        <v>116.69999999999999</v>
      </c>
      <c r="H11" s="17"/>
      <c r="K11" s="5" t="s">
        <v>39</v>
      </c>
      <c r="L11" s="5">
        <v>5</v>
      </c>
      <c r="M11" s="5">
        <v>423</v>
      </c>
      <c r="N11" s="5">
        <v>84.6</v>
      </c>
      <c r="O11" s="5">
        <v>60.3</v>
      </c>
    </row>
    <row r="13" spans="2:17" x14ac:dyDescent="0.25">
      <c r="B13" s="1" t="s">
        <v>62</v>
      </c>
      <c r="C13" s="1">
        <f>COUNTA(C5:F5)</f>
        <v>4</v>
      </c>
      <c r="E13" s="1" t="s">
        <v>47</v>
      </c>
      <c r="F13" s="1">
        <f>(C14-1)*(C13-1)</f>
        <v>12</v>
      </c>
    </row>
    <row r="14" spans="2:17" ht="15.75" thickBot="1" x14ac:dyDescent="0.3">
      <c r="B14" s="1" t="s">
        <v>48</v>
      </c>
      <c r="C14" s="1">
        <f>COUNTA(B6:B10)</f>
        <v>5</v>
      </c>
      <c r="E14" s="1" t="s">
        <v>19</v>
      </c>
      <c r="F14" s="1">
        <f>C16/F13</f>
        <v>650.77499999999998</v>
      </c>
      <c r="K14" t="s">
        <v>12</v>
      </c>
    </row>
    <row r="15" spans="2:17" ht="15.75" thickBot="1" x14ac:dyDescent="0.3">
      <c r="B15" s="1" t="s">
        <v>42</v>
      </c>
      <c r="C15" s="1">
        <f>SUM(I6:I10)*C13</f>
        <v>13358.7</v>
      </c>
      <c r="E15" s="8" t="s">
        <v>5</v>
      </c>
      <c r="F15" s="8">
        <f>N16/F14</f>
        <v>5.5954823095539954</v>
      </c>
      <c r="K15" s="6" t="s">
        <v>44</v>
      </c>
      <c r="L15" s="6" t="s">
        <v>18</v>
      </c>
      <c r="M15" s="6" t="s">
        <v>3</v>
      </c>
      <c r="N15" s="6" t="s">
        <v>19</v>
      </c>
      <c r="O15" s="6" t="s">
        <v>5</v>
      </c>
      <c r="P15" s="6" t="s">
        <v>20</v>
      </c>
      <c r="Q15" s="6" t="s">
        <v>21</v>
      </c>
    </row>
    <row r="16" spans="2:17" ht="15.75" thickBot="1" x14ac:dyDescent="0.3">
      <c r="B16" s="1" t="s">
        <v>46</v>
      </c>
      <c r="C16" s="1">
        <f>L17-C15</f>
        <v>7809.2999999999993</v>
      </c>
      <c r="E16" s="19" t="s">
        <v>20</v>
      </c>
      <c r="F16" s="20">
        <f>FDIST(F15,M16,F13)</f>
        <v>1.2327652290099182E-2</v>
      </c>
      <c r="K16" s="4" t="s">
        <v>14</v>
      </c>
      <c r="L16" s="4">
        <v>10924.200000000004</v>
      </c>
      <c r="M16" s="4">
        <v>3</v>
      </c>
      <c r="N16" s="4">
        <v>3641.4000000000015</v>
      </c>
      <c r="O16" s="4">
        <v>2.7523809523809533</v>
      </c>
      <c r="P16" s="4">
        <v>7.6713833703801429E-2</v>
      </c>
      <c r="Q16" s="4">
        <v>3.2388715174535854</v>
      </c>
    </row>
    <row r="17" spans="11:17" x14ac:dyDescent="0.25">
      <c r="K17" s="4" t="s">
        <v>45</v>
      </c>
      <c r="L17" s="4">
        <v>21168</v>
      </c>
      <c r="M17" s="4">
        <v>16</v>
      </c>
      <c r="N17" s="4">
        <v>1323</v>
      </c>
      <c r="O17" s="4"/>
      <c r="P17" s="4"/>
      <c r="Q17" s="4"/>
    </row>
    <row r="18" spans="11:17" x14ac:dyDescent="0.25">
      <c r="K18" s="4"/>
      <c r="L18" s="4"/>
      <c r="M18" s="4"/>
      <c r="N18" s="4"/>
      <c r="O18" s="4"/>
      <c r="P18" s="4"/>
      <c r="Q18" s="4"/>
    </row>
    <row r="19" spans="11:17" ht="15.75" thickBot="1" x14ac:dyDescent="0.3">
      <c r="K19" s="5" t="s">
        <v>6</v>
      </c>
      <c r="L19" s="5">
        <v>32092.200000000004</v>
      </c>
      <c r="M19" s="5">
        <v>19</v>
      </c>
      <c r="N19" s="5"/>
      <c r="O19" s="5"/>
      <c r="P19" s="5"/>
      <c r="Q19" s="5"/>
    </row>
  </sheetData>
  <mergeCells count="1">
    <mergeCell ref="C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showGridLines="0" workbookViewId="0">
      <selection sqref="A1:XFD1048576"/>
    </sheetView>
  </sheetViews>
  <sheetFormatPr baseColWidth="10" defaultRowHeight="15" x14ac:dyDescent="0.25"/>
  <cols>
    <col min="9" max="9" width="25" customWidth="1"/>
  </cols>
  <sheetData>
    <row r="2" spans="2:14" x14ac:dyDescent="0.25">
      <c r="C2" t="s">
        <v>52</v>
      </c>
      <c r="D2" t="s">
        <v>53</v>
      </c>
      <c r="E2" t="s">
        <v>54</v>
      </c>
      <c r="F2" t="s">
        <v>55</v>
      </c>
      <c r="I2" t="s">
        <v>56</v>
      </c>
    </row>
    <row r="3" spans="2:14" x14ac:dyDescent="0.25">
      <c r="B3" s="24" t="s">
        <v>49</v>
      </c>
      <c r="C3">
        <v>123</v>
      </c>
      <c r="D3">
        <v>128</v>
      </c>
      <c r="E3">
        <v>166</v>
      </c>
      <c r="F3">
        <v>151</v>
      </c>
    </row>
    <row r="4" spans="2:14" x14ac:dyDescent="0.25">
      <c r="B4" s="24"/>
      <c r="C4">
        <v>156</v>
      </c>
      <c r="D4">
        <v>150</v>
      </c>
      <c r="E4">
        <v>178</v>
      </c>
      <c r="F4">
        <v>125</v>
      </c>
      <c r="I4" t="s">
        <v>7</v>
      </c>
      <c r="J4" t="s">
        <v>52</v>
      </c>
      <c r="K4" t="s">
        <v>53</v>
      </c>
      <c r="L4" t="s">
        <v>54</v>
      </c>
      <c r="M4" t="s">
        <v>55</v>
      </c>
      <c r="N4" t="s">
        <v>6</v>
      </c>
    </row>
    <row r="5" spans="2:14" ht="15.75" thickBot="1" x14ac:dyDescent="0.3">
      <c r="B5" s="24"/>
      <c r="C5">
        <v>112</v>
      </c>
      <c r="D5">
        <v>174</v>
      </c>
      <c r="E5">
        <v>187</v>
      </c>
      <c r="F5">
        <v>117</v>
      </c>
      <c r="I5" s="23" t="s">
        <v>49</v>
      </c>
      <c r="J5" s="23"/>
      <c r="K5" s="23"/>
      <c r="L5" s="23"/>
      <c r="M5" s="23"/>
      <c r="N5" s="23"/>
    </row>
    <row r="6" spans="2:14" x14ac:dyDescent="0.25">
      <c r="B6" s="24"/>
      <c r="C6">
        <v>100</v>
      </c>
      <c r="D6">
        <v>116</v>
      </c>
      <c r="E6">
        <v>153</v>
      </c>
      <c r="F6">
        <v>155</v>
      </c>
      <c r="I6" s="4" t="s">
        <v>15</v>
      </c>
      <c r="J6" s="4">
        <v>5</v>
      </c>
      <c r="K6" s="4">
        <v>5</v>
      </c>
      <c r="L6" s="4">
        <v>5</v>
      </c>
      <c r="M6" s="4">
        <v>5</v>
      </c>
      <c r="N6" s="4">
        <v>20</v>
      </c>
    </row>
    <row r="7" spans="2:14" x14ac:dyDescent="0.25">
      <c r="B7" s="24"/>
      <c r="C7">
        <v>168</v>
      </c>
      <c r="D7">
        <v>109</v>
      </c>
      <c r="E7">
        <v>195</v>
      </c>
      <c r="F7">
        <v>158</v>
      </c>
      <c r="I7" s="4" t="s">
        <v>16</v>
      </c>
      <c r="J7" s="4">
        <v>659</v>
      </c>
      <c r="K7" s="4">
        <v>677</v>
      </c>
      <c r="L7" s="4">
        <v>879</v>
      </c>
      <c r="M7" s="4">
        <v>706</v>
      </c>
      <c r="N7" s="4">
        <v>2921</v>
      </c>
    </row>
    <row r="8" spans="2:14" x14ac:dyDescent="0.25">
      <c r="B8" s="24" t="s">
        <v>50</v>
      </c>
      <c r="C8">
        <v>135</v>
      </c>
      <c r="D8">
        <v>175</v>
      </c>
      <c r="E8">
        <v>140</v>
      </c>
      <c r="F8">
        <v>167</v>
      </c>
      <c r="I8" s="4" t="s">
        <v>17</v>
      </c>
      <c r="J8" s="4">
        <v>131.80000000000001</v>
      </c>
      <c r="K8" s="4">
        <v>135.4</v>
      </c>
      <c r="L8" s="4">
        <v>175.8</v>
      </c>
      <c r="M8" s="4">
        <v>141.19999999999999</v>
      </c>
      <c r="N8" s="4">
        <v>146.05000000000001</v>
      </c>
    </row>
    <row r="9" spans="2:14" x14ac:dyDescent="0.25">
      <c r="B9" s="24"/>
      <c r="C9">
        <v>130</v>
      </c>
      <c r="D9">
        <v>132</v>
      </c>
      <c r="E9">
        <v>145</v>
      </c>
      <c r="F9">
        <v>183</v>
      </c>
      <c r="I9" s="4" t="s">
        <v>2</v>
      </c>
      <c r="J9" s="4">
        <v>844.20000000000073</v>
      </c>
      <c r="K9" s="4">
        <v>707.79999999999927</v>
      </c>
      <c r="L9" s="4">
        <v>278.7</v>
      </c>
      <c r="M9" s="4">
        <v>354.20000000000073</v>
      </c>
      <c r="N9" s="4">
        <v>782.3657894736848</v>
      </c>
    </row>
    <row r="10" spans="2:14" x14ac:dyDescent="0.25">
      <c r="B10" s="24"/>
      <c r="C10">
        <v>176</v>
      </c>
      <c r="D10">
        <v>120</v>
      </c>
      <c r="E10">
        <v>159</v>
      </c>
      <c r="F10">
        <v>142</v>
      </c>
      <c r="I10" s="4"/>
      <c r="J10" s="4"/>
      <c r="K10" s="4"/>
      <c r="L10" s="4"/>
      <c r="M10" s="4"/>
      <c r="N10" s="4"/>
    </row>
    <row r="11" spans="2:14" ht="15.75" thickBot="1" x14ac:dyDescent="0.3">
      <c r="B11" s="24"/>
      <c r="C11">
        <v>120</v>
      </c>
      <c r="D11">
        <v>187</v>
      </c>
      <c r="E11">
        <v>131</v>
      </c>
      <c r="F11">
        <v>167</v>
      </c>
      <c r="I11" s="23" t="s">
        <v>50</v>
      </c>
      <c r="J11" s="23"/>
      <c r="K11" s="23"/>
      <c r="L11" s="23"/>
      <c r="M11" s="23"/>
      <c r="N11" s="23"/>
    </row>
    <row r="12" spans="2:14" x14ac:dyDescent="0.25">
      <c r="B12" s="24"/>
      <c r="C12">
        <v>155</v>
      </c>
      <c r="D12">
        <v>184</v>
      </c>
      <c r="E12">
        <v>126</v>
      </c>
      <c r="F12">
        <v>168</v>
      </c>
      <c r="I12" s="4" t="s">
        <v>15</v>
      </c>
      <c r="J12" s="4">
        <v>5</v>
      </c>
      <c r="K12" s="4">
        <v>5</v>
      </c>
      <c r="L12" s="4">
        <v>5</v>
      </c>
      <c r="M12" s="4">
        <v>5</v>
      </c>
      <c r="N12" s="4">
        <v>20</v>
      </c>
    </row>
    <row r="13" spans="2:14" x14ac:dyDescent="0.25">
      <c r="B13" s="24" t="s">
        <v>51</v>
      </c>
      <c r="C13">
        <v>156</v>
      </c>
      <c r="D13">
        <v>186</v>
      </c>
      <c r="E13">
        <v>185</v>
      </c>
      <c r="F13">
        <v>175</v>
      </c>
      <c r="I13" s="4" t="s">
        <v>16</v>
      </c>
      <c r="J13" s="4">
        <v>716</v>
      </c>
      <c r="K13" s="4">
        <v>798</v>
      </c>
      <c r="L13" s="4">
        <v>701</v>
      </c>
      <c r="M13" s="4">
        <v>827</v>
      </c>
      <c r="N13" s="4">
        <v>3042</v>
      </c>
    </row>
    <row r="14" spans="2:14" x14ac:dyDescent="0.25">
      <c r="B14" s="24"/>
      <c r="C14">
        <v>180</v>
      </c>
      <c r="D14">
        <v>138</v>
      </c>
      <c r="E14">
        <v>206</v>
      </c>
      <c r="F14">
        <v>173</v>
      </c>
      <c r="I14" s="4" t="s">
        <v>17</v>
      </c>
      <c r="J14" s="4">
        <v>143.19999999999999</v>
      </c>
      <c r="K14" s="4">
        <v>159.6</v>
      </c>
      <c r="L14" s="4">
        <v>140.19999999999999</v>
      </c>
      <c r="M14" s="4">
        <v>165.4</v>
      </c>
      <c r="N14" s="4">
        <v>152.1</v>
      </c>
    </row>
    <row r="15" spans="2:14" x14ac:dyDescent="0.25">
      <c r="B15" s="24"/>
      <c r="C15">
        <v>147</v>
      </c>
      <c r="D15">
        <v>178</v>
      </c>
      <c r="E15">
        <v>188</v>
      </c>
      <c r="F15">
        <v>154</v>
      </c>
      <c r="I15" s="4" t="s">
        <v>2</v>
      </c>
      <c r="J15" s="4">
        <v>498.70000000000073</v>
      </c>
      <c r="K15" s="4">
        <v>978.29999999999927</v>
      </c>
      <c r="L15" s="4">
        <v>165.7</v>
      </c>
      <c r="M15" s="4">
        <v>217.3</v>
      </c>
      <c r="N15" s="4">
        <v>511.04210526315728</v>
      </c>
    </row>
    <row r="16" spans="2:14" x14ac:dyDescent="0.25">
      <c r="B16" s="24"/>
      <c r="C16">
        <v>146</v>
      </c>
      <c r="D16">
        <v>176</v>
      </c>
      <c r="E16">
        <v>165</v>
      </c>
      <c r="F16">
        <v>191</v>
      </c>
      <c r="I16" s="4"/>
      <c r="J16" s="4"/>
      <c r="K16" s="4"/>
      <c r="L16" s="4"/>
      <c r="M16" s="4"/>
      <c r="N16" s="4"/>
    </row>
    <row r="17" spans="2:15" ht="15.75" thickBot="1" x14ac:dyDescent="0.3">
      <c r="B17" s="24"/>
      <c r="C17">
        <v>193</v>
      </c>
      <c r="D17">
        <v>188</v>
      </c>
      <c r="E17">
        <v>188</v>
      </c>
      <c r="F17">
        <v>169</v>
      </c>
      <c r="I17" s="23" t="s">
        <v>51</v>
      </c>
      <c r="J17" s="23"/>
      <c r="K17" s="23"/>
      <c r="L17" s="23"/>
      <c r="M17" s="23"/>
      <c r="N17" s="23"/>
    </row>
    <row r="18" spans="2:15" x14ac:dyDescent="0.25">
      <c r="I18" s="4" t="s">
        <v>15</v>
      </c>
      <c r="J18" s="4">
        <v>5</v>
      </c>
      <c r="K18" s="4">
        <v>5</v>
      </c>
      <c r="L18" s="4">
        <v>5</v>
      </c>
      <c r="M18" s="4">
        <v>5</v>
      </c>
      <c r="N18" s="4">
        <v>20</v>
      </c>
    </row>
    <row r="19" spans="2:15" x14ac:dyDescent="0.25">
      <c r="I19" s="4" t="s">
        <v>16</v>
      </c>
      <c r="J19" s="4">
        <v>822</v>
      </c>
      <c r="K19" s="4">
        <v>866</v>
      </c>
      <c r="L19" s="4">
        <v>932</v>
      </c>
      <c r="M19" s="4">
        <v>862</v>
      </c>
      <c r="N19" s="4">
        <v>3482</v>
      </c>
    </row>
    <row r="20" spans="2:15" x14ac:dyDescent="0.25">
      <c r="I20" s="4" t="s">
        <v>17</v>
      </c>
      <c r="J20" s="4">
        <v>164.4</v>
      </c>
      <c r="K20" s="4">
        <v>173.2</v>
      </c>
      <c r="L20" s="4">
        <v>186.4</v>
      </c>
      <c r="M20" s="4">
        <v>172.4</v>
      </c>
      <c r="N20" s="4">
        <v>174.1</v>
      </c>
    </row>
    <row r="21" spans="2:15" x14ac:dyDescent="0.25">
      <c r="I21" s="4" t="s">
        <v>2</v>
      </c>
      <c r="J21" s="4">
        <v>443.30000000000291</v>
      </c>
      <c r="K21" s="4">
        <v>413.19999999999709</v>
      </c>
      <c r="L21" s="4">
        <v>212.3</v>
      </c>
      <c r="M21" s="4">
        <v>175.8</v>
      </c>
      <c r="N21" s="4">
        <v>327.56842105263405</v>
      </c>
    </row>
    <row r="22" spans="2:15" x14ac:dyDescent="0.25">
      <c r="I22" s="4"/>
      <c r="J22" s="4"/>
      <c r="K22" s="4"/>
      <c r="L22" s="4"/>
      <c r="M22" s="4"/>
      <c r="N22" s="4"/>
    </row>
    <row r="23" spans="2:15" ht="15.75" thickBot="1" x14ac:dyDescent="0.3">
      <c r="I23" s="23" t="s">
        <v>6</v>
      </c>
      <c r="J23" s="23"/>
      <c r="K23" s="23"/>
      <c r="L23" s="23"/>
      <c r="M23" s="23"/>
    </row>
    <row r="24" spans="2:15" x14ac:dyDescent="0.25">
      <c r="I24" s="4" t="s">
        <v>15</v>
      </c>
      <c r="J24" s="4">
        <v>15</v>
      </c>
      <c r="K24" s="4">
        <v>15</v>
      </c>
      <c r="L24" s="4">
        <v>15</v>
      </c>
      <c r="M24" s="4">
        <v>15</v>
      </c>
    </row>
    <row r="25" spans="2:15" x14ac:dyDescent="0.25">
      <c r="I25" s="4" t="s">
        <v>16</v>
      </c>
      <c r="J25" s="4">
        <v>2197</v>
      </c>
      <c r="K25" s="4">
        <v>2341</v>
      </c>
      <c r="L25" s="4">
        <v>2512</v>
      </c>
      <c r="M25" s="4">
        <v>2395</v>
      </c>
    </row>
    <row r="26" spans="2:15" x14ac:dyDescent="0.25">
      <c r="I26" s="4" t="s">
        <v>17</v>
      </c>
      <c r="J26" s="4">
        <v>146.46666666666667</v>
      </c>
      <c r="K26" s="4">
        <v>156.06666666666666</v>
      </c>
      <c r="L26" s="4">
        <v>167.46666666666667</v>
      </c>
      <c r="M26" s="4">
        <v>159.66666666666666</v>
      </c>
    </row>
    <row r="27" spans="2:15" x14ac:dyDescent="0.25">
      <c r="I27" s="4" t="s">
        <v>2</v>
      </c>
      <c r="J27" s="4">
        <v>705.83809523809555</v>
      </c>
      <c r="K27" s="4">
        <v>861.6380952380963</v>
      </c>
      <c r="L27" s="4">
        <v>605.98095238095266</v>
      </c>
      <c r="M27" s="4">
        <v>404.95238095237954</v>
      </c>
    </row>
    <row r="28" spans="2:15" x14ac:dyDescent="0.25">
      <c r="I28" s="4"/>
      <c r="J28" s="4"/>
      <c r="K28" s="4"/>
      <c r="L28" s="4"/>
      <c r="M28" s="4"/>
    </row>
    <row r="30" spans="2:15" ht="15.75" thickBot="1" x14ac:dyDescent="0.3">
      <c r="I30" t="s">
        <v>12</v>
      </c>
    </row>
    <row r="31" spans="2:15" x14ac:dyDescent="0.25">
      <c r="I31" s="6" t="s">
        <v>57</v>
      </c>
      <c r="J31" s="6" t="s">
        <v>18</v>
      </c>
      <c r="K31" s="6" t="s">
        <v>3</v>
      </c>
      <c r="L31" s="6" t="s">
        <v>19</v>
      </c>
      <c r="M31" s="6" t="s">
        <v>5</v>
      </c>
      <c r="N31" s="6" t="s">
        <v>20</v>
      </c>
      <c r="O31" s="6" t="s">
        <v>21</v>
      </c>
    </row>
    <row r="32" spans="2:15" x14ac:dyDescent="0.25">
      <c r="H32" t="s">
        <v>60</v>
      </c>
      <c r="I32" s="4" t="s">
        <v>29</v>
      </c>
      <c r="J32" s="4">
        <v>8716.0333333333583</v>
      </c>
      <c r="K32" s="4">
        <v>2</v>
      </c>
      <c r="L32" s="4">
        <v>4358.0166666666792</v>
      </c>
      <c r="M32" s="4">
        <v>9.8867945930617527</v>
      </c>
      <c r="N32" s="4">
        <v>2.5371026401418257E-4</v>
      </c>
      <c r="O32" s="4">
        <v>3.1907273359284987</v>
      </c>
    </row>
    <row r="33" spans="8:15" x14ac:dyDescent="0.25">
      <c r="H33" t="s">
        <v>61</v>
      </c>
      <c r="I33" s="4" t="s">
        <v>30</v>
      </c>
      <c r="J33" s="4">
        <v>3416.8500000000204</v>
      </c>
      <c r="K33" s="4">
        <v>3</v>
      </c>
      <c r="L33" s="4">
        <v>1138.9500000000069</v>
      </c>
      <c r="M33" s="4">
        <v>2.5838737120710995</v>
      </c>
      <c r="N33" s="4">
        <v>6.4081111935007831E-2</v>
      </c>
      <c r="O33" s="4">
        <v>2.7980606354356103</v>
      </c>
    </row>
    <row r="34" spans="8:15" x14ac:dyDescent="0.25">
      <c r="I34" s="4" t="s">
        <v>58</v>
      </c>
      <c r="J34" s="4">
        <v>6223.6999999999753</v>
      </c>
      <c r="K34" s="4">
        <v>6</v>
      </c>
      <c r="L34" s="4">
        <v>1037.2833333333292</v>
      </c>
      <c r="M34" s="4">
        <v>2.3532280933925604</v>
      </c>
      <c r="N34" s="4">
        <v>4.5066264285016665E-2</v>
      </c>
      <c r="O34" s="4">
        <v>2.29460131347063</v>
      </c>
    </row>
    <row r="35" spans="8:15" x14ac:dyDescent="0.25">
      <c r="I35" s="4" t="s">
        <v>59</v>
      </c>
      <c r="J35" s="4">
        <v>21158.000000000004</v>
      </c>
      <c r="K35" s="4">
        <v>48</v>
      </c>
      <c r="L35" s="4">
        <v>440.79166666666674</v>
      </c>
      <c r="M35" s="4"/>
      <c r="N35" s="4"/>
      <c r="O35" s="4"/>
    </row>
    <row r="36" spans="8:15" x14ac:dyDescent="0.25">
      <c r="I36" s="4"/>
      <c r="J36" s="4"/>
      <c r="K36" s="4"/>
      <c r="L36" s="4"/>
      <c r="M36" s="4"/>
      <c r="N36" s="4"/>
      <c r="O36" s="4"/>
    </row>
    <row r="37" spans="8:15" ht="15.75" thickBot="1" x14ac:dyDescent="0.3">
      <c r="I37" s="5" t="s">
        <v>6</v>
      </c>
      <c r="J37" s="5">
        <v>39514.583333333358</v>
      </c>
      <c r="K37" s="5">
        <v>59</v>
      </c>
      <c r="L37" s="5"/>
      <c r="M37" s="5"/>
      <c r="N37" s="5"/>
      <c r="O37" s="5"/>
    </row>
  </sheetData>
  <mergeCells count="3">
    <mergeCell ref="B3:B7"/>
    <mergeCell ref="B8:B12"/>
    <mergeCell ref="B13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ONE-WAY ANOVA</vt:lpstr>
      <vt:lpstr>TWO-WAY ANOVA</vt:lpstr>
      <vt:lpstr>1-factor REPEATED MEASURES</vt:lpstr>
      <vt:lpstr>2-factor REPEATED MEASURES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2016-03-06T13:40:10Z</dcterms:created>
  <dcterms:modified xsi:type="dcterms:W3CDTF">2016-10-22T11:17:01Z</dcterms:modified>
</cp:coreProperties>
</file>