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20490" windowHeight="7755"/>
  </bookViews>
  <sheets>
    <sheet name="AB TESTING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K11" i="1"/>
  <c r="J11" i="1"/>
  <c r="I11" i="1"/>
  <c r="H11" i="1"/>
  <c r="K10" i="1"/>
  <c r="J10" i="1"/>
  <c r="I10" i="1"/>
  <c r="H10" i="1"/>
  <c r="I5" i="1"/>
  <c r="I4" i="1"/>
  <c r="J4" i="1"/>
  <c r="J5" i="1"/>
  <c r="C9" i="1"/>
  <c r="G14" i="1"/>
  <c r="G16" i="1"/>
  <c r="G10" i="1"/>
  <c r="G12" i="1"/>
  <c r="G11" i="1"/>
</calcChain>
</file>

<file path=xl/sharedStrings.xml><?xml version="1.0" encoding="utf-8"?>
<sst xmlns="http://schemas.openxmlformats.org/spreadsheetml/2006/main" count="25" uniqueCount="23">
  <si>
    <t>SAMPLE SIZE</t>
  </si>
  <si>
    <t>z-score</t>
  </si>
  <si>
    <t>population size</t>
  </si>
  <si>
    <t>margin of error %</t>
  </si>
  <si>
    <t>Visitors</t>
  </si>
  <si>
    <t>Conversion Rate</t>
  </si>
  <si>
    <t>Standard Error</t>
  </si>
  <si>
    <t>Control</t>
  </si>
  <si>
    <t>Variation</t>
  </si>
  <si>
    <t>90% confidence:</t>
  </si>
  <si>
    <t>95% confidence:</t>
  </si>
  <si>
    <t>99% confidence:</t>
  </si>
  <si>
    <t>Z-score</t>
  </si>
  <si>
    <t>P-value</t>
  </si>
  <si>
    <t>Suggested minimum sample size</t>
  </si>
  <si>
    <t>Sales</t>
  </si>
  <si>
    <t>RESULTS</t>
  </si>
  <si>
    <t>probability of choice %</t>
  </si>
  <si>
    <t>to</t>
  </si>
  <si>
    <t>from</t>
  </si>
  <si>
    <t>Control confidence intervals</t>
  </si>
  <si>
    <t>Variation confidence intervals</t>
  </si>
  <si>
    <t>Significant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</si>
</sst>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/>
    <xf numFmtId="164" fontId="0" fillId="0" borderId="0" xfId="1" applyNumberFormat="1" applyFont="1"/>
    <xf numFmtId="43" fontId="0" fillId="0" borderId="0" xfId="0" applyNumberFormat="1"/>
    <xf numFmtId="0" fontId="0" fillId="2" borderId="0" xfId="0" applyFill="1" applyAlignment="1">
      <alignment horizontal="right"/>
    </xf>
    <xf numFmtId="0" fontId="0" fillId="2" borderId="0" xfId="0" applyFill="1"/>
    <xf numFmtId="9" fontId="0" fillId="2" borderId="0" xfId="0" applyNumberFormat="1" applyFill="1"/>
    <xf numFmtId="0" fontId="0" fillId="2" borderId="1" xfId="0" applyFill="1" applyBorder="1" applyAlignment="1">
      <alignment horizontal="right"/>
    </xf>
    <xf numFmtId="164" fontId="2" fillId="2" borderId="2" xfId="0" applyNumberFormat="1" applyFont="1" applyFill="1" applyBorder="1"/>
    <xf numFmtId="0" fontId="0" fillId="0" borderId="3" xfId="0" applyBorder="1"/>
    <xf numFmtId="0" fontId="6" fillId="0" borderId="0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10" fontId="4" fillId="0" borderId="0" xfId="0" applyNumberFormat="1" applyFont="1" applyBorder="1"/>
    <xf numFmtId="0" fontId="0" fillId="0" borderId="8" xfId="0" applyBorder="1"/>
    <xf numFmtId="9" fontId="6" fillId="0" borderId="0" xfId="0" applyNumberFormat="1" applyFont="1" applyBorder="1" applyAlignment="1">
      <alignment horizontal="center"/>
    </xf>
    <xf numFmtId="0" fontId="3" fillId="0" borderId="3" xfId="0" applyFont="1" applyBorder="1"/>
    <xf numFmtId="0" fontId="5" fillId="0" borderId="6" xfId="0" applyFont="1" applyFill="1" applyBorder="1"/>
    <xf numFmtId="0" fontId="7" fillId="3" borderId="7" xfId="0" applyFont="1" applyFill="1" applyBorder="1"/>
    <xf numFmtId="0" fontId="3" fillId="0" borderId="0" xfId="0" applyFont="1" applyBorder="1" applyAlignment="1">
      <alignment horizontal="center"/>
    </xf>
    <xf numFmtId="9" fontId="9" fillId="0" borderId="10" xfId="0" applyNumberFormat="1" applyFont="1" applyBorder="1" applyAlignment="1">
      <alignment horizontal="center"/>
    </xf>
    <xf numFmtId="0" fontId="0" fillId="0" borderId="11" xfId="0" applyBorder="1"/>
    <xf numFmtId="0" fontId="7" fillId="0" borderId="13" xfId="0" applyFont="1" applyFill="1" applyBorder="1" applyAlignment="1">
      <alignment horizontal="center"/>
    </xf>
    <xf numFmtId="9" fontId="6" fillId="0" borderId="15" xfId="0" applyNumberFormat="1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8" fillId="4" borderId="5" xfId="0" applyFont="1" applyFill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0" fontId="10" fillId="0" borderId="17" xfId="0" applyFont="1" applyFill="1" applyBorder="1"/>
    <xf numFmtId="0" fontId="2" fillId="0" borderId="17" xfId="0" applyFont="1" applyBorder="1" applyAlignment="1">
      <alignment horizontal="center"/>
    </xf>
    <xf numFmtId="10" fontId="0" fillId="0" borderId="0" xfId="2" applyNumberFormat="1" applyFont="1"/>
    <xf numFmtId="9" fontId="9" fillId="0" borderId="9" xfId="0" applyNumberFormat="1" applyFont="1" applyBorder="1" applyAlignment="1">
      <alignment horizontal="left"/>
    </xf>
    <xf numFmtId="9" fontId="6" fillId="0" borderId="12" xfId="0" applyNumberFormat="1" applyFont="1" applyBorder="1" applyAlignment="1">
      <alignment horizontal="left"/>
    </xf>
    <xf numFmtId="9" fontId="6" fillId="0" borderId="14" xfId="0" applyNumberFormat="1" applyFont="1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2" xfId="2" applyNumberFormat="1" applyFont="1" applyBorder="1" applyAlignment="1">
      <alignment horizontal="center"/>
    </xf>
    <xf numFmtId="10" fontId="0" fillId="0" borderId="13" xfId="2" applyNumberFormat="1" applyFont="1" applyBorder="1" applyAlignment="1">
      <alignment horizontal="center"/>
    </xf>
    <xf numFmtId="10" fontId="0" fillId="0" borderId="14" xfId="2" applyNumberFormat="1" applyFont="1" applyBorder="1" applyAlignment="1">
      <alignment horizontal="center"/>
    </xf>
    <xf numFmtId="10" fontId="0" fillId="0" borderId="16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/>
    <xf numFmtId="0" fontId="2" fillId="0" borderId="2" xfId="0" applyFont="1" applyBorder="1" applyAlignment="1"/>
  </cellXfs>
  <cellStyles count="3">
    <cellStyle name="Millares" xfId="1" builtinId="3"/>
    <cellStyle name="Normal" xfId="0" builtinId="0"/>
    <cellStyle name="Porcentaje" xfId="2" builtinId="5"/>
  </cellStyles>
  <dxfs count="2"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16</xdr:row>
      <xdr:rowOff>66675</xdr:rowOff>
    </xdr:from>
    <xdr:to>
      <xdr:col>9</xdr:col>
      <xdr:colOff>600074</xdr:colOff>
      <xdr:row>24</xdr:row>
      <xdr:rowOff>19050</xdr:rowOff>
    </xdr:to>
    <xdr:sp macro="" textlink="">
      <xdr:nvSpPr>
        <xdr:cNvPr id="2" name="Rectángulo redondeado 1"/>
        <xdr:cNvSpPr/>
      </xdr:nvSpPr>
      <xdr:spPr>
        <a:xfrm>
          <a:off x="457199" y="2781300"/>
          <a:ext cx="8848725" cy="147637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calculate your sample suggested minimun size by modifying the probability of choice (in this case the expected conversion rate + bit</a:t>
          </a:r>
          <a:r>
            <a:rPr lang="es-ES" sz="1100" baseline="0"/>
            <a:t> in order to be more convervative - if you don't know the probability choose the most convservative hypothesis 50%) and population size (in this case the total number of visitors / customers;</a:t>
          </a:r>
        </a:p>
        <a:p>
          <a:pPr algn="l"/>
          <a:r>
            <a:rPr lang="es-ES" sz="1100" baseline="0"/>
            <a:t>- you can also modify z-score depending on the confidence levels you want and the margin of error accepted (if you are not familiar with that just leave the values in those cells;</a:t>
          </a:r>
        </a:p>
        <a:p>
          <a:pPr algn="l"/>
          <a:r>
            <a:rPr lang="es-ES" sz="1100" baseline="0"/>
            <a:t>- insert the results of the test in cells G4:H5 and check on the table below at which confidence level the two covnersion rates are significant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6"/>
  <sheetViews>
    <sheetView showGridLines="0" tabSelected="1" workbookViewId="0">
      <selection activeCell="D7" sqref="D7:L13"/>
    </sheetView>
  </sheetViews>
  <sheetFormatPr baseColWidth="10" defaultRowHeight="15" x14ac:dyDescent="0.25"/>
  <cols>
    <col min="2" max="2" width="29.28515625" style="1" customWidth="1"/>
    <col min="3" max="3" width="14.5703125" bestFit="1" customWidth="1"/>
    <col min="4" max="4" width="4.42578125" customWidth="1"/>
    <col min="7" max="11" width="16" customWidth="1"/>
    <col min="12" max="12" width="3.5703125" customWidth="1"/>
  </cols>
  <sheetData>
    <row r="1" spans="2:15" ht="15.75" thickBot="1" x14ac:dyDescent="0.3"/>
    <row r="2" spans="2:15" ht="15.75" thickBot="1" x14ac:dyDescent="0.3">
      <c r="B2" s="41" t="s">
        <v>0</v>
      </c>
      <c r="C2" s="42"/>
      <c r="F2" s="41" t="s">
        <v>16</v>
      </c>
      <c r="G2" s="43"/>
      <c r="H2" s="44"/>
      <c r="I2" s="44"/>
      <c r="J2" s="45"/>
      <c r="K2" s="13"/>
      <c r="L2" s="13"/>
      <c r="M2" s="13"/>
      <c r="N2" s="13"/>
      <c r="O2" s="13"/>
    </row>
    <row r="3" spans="2:15" ht="15.75" x14ac:dyDescent="0.25">
      <c r="F3" s="29"/>
      <c r="G3" s="30" t="s">
        <v>4</v>
      </c>
      <c r="H3" s="30" t="s">
        <v>15</v>
      </c>
      <c r="I3" s="30" t="s">
        <v>5</v>
      </c>
      <c r="J3" s="30" t="s">
        <v>6</v>
      </c>
      <c r="K3" s="1"/>
      <c r="M3" s="1"/>
      <c r="N3" s="13"/>
      <c r="O3" s="13"/>
    </row>
    <row r="4" spans="2:15" ht="15.75" x14ac:dyDescent="0.25">
      <c r="B4" s="5" t="s">
        <v>1</v>
      </c>
      <c r="C4" s="6">
        <v>1.96</v>
      </c>
      <c r="F4" s="26" t="s">
        <v>7</v>
      </c>
      <c r="G4" s="27">
        <v>390</v>
      </c>
      <c r="H4" s="27">
        <v>24</v>
      </c>
      <c r="I4" s="28">
        <f>H4/G4</f>
        <v>6.1538461538461542E-2</v>
      </c>
      <c r="J4" s="28">
        <f>SQRT((I4*(1-I4)/G4))</f>
        <v>1.2168842020835565E-2</v>
      </c>
      <c r="K4" s="13"/>
      <c r="L4" s="31"/>
      <c r="M4" s="13"/>
      <c r="N4" s="13"/>
      <c r="O4" s="13"/>
    </row>
    <row r="5" spans="2:15" ht="15.75" x14ac:dyDescent="0.25">
      <c r="B5" s="1" t="s">
        <v>3</v>
      </c>
      <c r="C5" s="2">
        <v>2.5000000000000001E-2</v>
      </c>
      <c r="F5" s="26" t="s">
        <v>8</v>
      </c>
      <c r="G5" s="27">
        <v>410</v>
      </c>
      <c r="H5" s="27">
        <v>41</v>
      </c>
      <c r="I5" s="28">
        <f>H5/G5</f>
        <v>0.1</v>
      </c>
      <c r="J5" s="28">
        <f>SQRT((I5*(1-I5)/G5))</f>
        <v>1.4815943949743846E-2</v>
      </c>
      <c r="K5" s="13"/>
      <c r="M5" s="13"/>
      <c r="N5" s="13"/>
      <c r="O5" s="13"/>
    </row>
    <row r="6" spans="2:15" x14ac:dyDescent="0.25">
      <c r="B6" s="5" t="s">
        <v>17</v>
      </c>
      <c r="C6" s="7">
        <v>0.15</v>
      </c>
      <c r="F6" s="13"/>
      <c r="G6" s="13"/>
      <c r="H6" s="13"/>
      <c r="J6" s="13"/>
      <c r="K6" s="13"/>
      <c r="L6" s="13"/>
      <c r="M6" s="13"/>
      <c r="N6" s="13"/>
      <c r="O6" s="13"/>
    </row>
    <row r="7" spans="2:15" ht="15.75" thickBot="1" x14ac:dyDescent="0.3">
      <c r="B7" s="1" t="s">
        <v>2</v>
      </c>
      <c r="C7" s="3">
        <v>1000000</v>
      </c>
      <c r="N7" s="13"/>
      <c r="O7" s="13"/>
    </row>
    <row r="8" spans="2:15" ht="15.75" thickBot="1" x14ac:dyDescent="0.3">
      <c r="H8" s="41" t="s">
        <v>20</v>
      </c>
      <c r="I8" s="42"/>
      <c r="J8" s="41" t="s">
        <v>21</v>
      </c>
      <c r="K8" s="42"/>
      <c r="L8" s="11"/>
      <c r="M8" s="13"/>
      <c r="N8" s="13"/>
      <c r="O8" s="13"/>
    </row>
    <row r="9" spans="2:15" ht="16.5" thickBot="1" x14ac:dyDescent="0.3">
      <c r="B9" s="8" t="s">
        <v>14</v>
      </c>
      <c r="C9" s="9">
        <f>ROUNDUP(((C4^2*C6*(1-C6))/C5^2)/(1+((C4^2*C6*(1-C6))/(C5^2*C7))),0)</f>
        <v>784</v>
      </c>
      <c r="D9" s="4"/>
      <c r="E9" s="32" t="s">
        <v>22</v>
      </c>
      <c r="F9" s="21"/>
      <c r="G9" s="22"/>
      <c r="H9" s="35" t="s">
        <v>19</v>
      </c>
      <c r="I9" s="36" t="s">
        <v>18</v>
      </c>
      <c r="J9" s="35" t="s">
        <v>19</v>
      </c>
      <c r="K9" s="36" t="s">
        <v>18</v>
      </c>
      <c r="L9" s="14"/>
      <c r="M9" s="13"/>
      <c r="N9" s="13"/>
      <c r="O9" s="13"/>
    </row>
    <row r="10" spans="2:15" ht="18.75" x14ac:dyDescent="0.3">
      <c r="E10" s="33" t="s">
        <v>9</v>
      </c>
      <c r="F10" s="16"/>
      <c r="G10" s="23" t="str">
        <f>IF(OR(G16&lt;0.1,G16&gt;0.9), "YES", "NO")</f>
        <v>YES</v>
      </c>
      <c r="H10" s="37">
        <f>IF($I$4-1.65*$J$4&lt;0,0,$I$4-1.65*$J$4)</f>
        <v>4.1459872204082857E-2</v>
      </c>
      <c r="I10" s="38">
        <f>IF($I$4+1.65*$J$4&gt;1,0,$I$4+1.65*$J$4)</f>
        <v>8.1617050872840227E-2</v>
      </c>
      <c r="J10" s="37">
        <f>IF($I$5-1.65*$J$5&lt;0,0,$I$5-1.65*$J$5)</f>
        <v>7.5553692482922666E-2</v>
      </c>
      <c r="K10" s="38">
        <f>IF($I$5+1.65*$J$5&gt;1,0,$I$5+1.65*$J$5)</f>
        <v>0.12444630751707735</v>
      </c>
      <c r="L10" s="14"/>
      <c r="M10" s="13"/>
      <c r="N10" s="13"/>
      <c r="O10" s="13"/>
    </row>
    <row r="11" spans="2:15" ht="18.75" x14ac:dyDescent="0.3">
      <c r="E11" s="33" t="s">
        <v>10</v>
      </c>
      <c r="F11" s="16"/>
      <c r="G11" s="23" t="str">
        <f>IF(OR(G16&lt;0.05,G16&gt;0.95), "YES", "NO")</f>
        <v>YES</v>
      </c>
      <c r="H11" s="37">
        <f>IF($I$4-1.96*$J$4&lt;0,0,$I$4-1.96*$J$4)</f>
        <v>3.7687531177623836E-2</v>
      </c>
      <c r="I11" s="38">
        <f>IF($I$4+1.96*$J$4&gt;1,0,$I$4+1.96*$J$4)</f>
        <v>8.5389391899299255E-2</v>
      </c>
      <c r="J11" s="37">
        <f>IF($I$5-1.96*$J$5&lt;0,0,$I$5-1.96*$J$5)</f>
        <v>7.0960749858502065E-2</v>
      </c>
      <c r="K11" s="38">
        <f>IF($I$5+1.96*$J$5&gt;1,0,$I$5+1.96*$J$5)</f>
        <v>0.12903925014149795</v>
      </c>
      <c r="L11" s="13"/>
      <c r="M11" s="13"/>
      <c r="N11" s="13"/>
      <c r="O11" s="13"/>
    </row>
    <row r="12" spans="2:15" ht="19.5" thickBot="1" x14ac:dyDescent="0.35">
      <c r="E12" s="34" t="s">
        <v>11</v>
      </c>
      <c r="F12" s="24"/>
      <c r="G12" s="25" t="str">
        <f>IF(OR(G16&lt;0.01,G16&gt;0.99), "YES", "NO")</f>
        <v>NO</v>
      </c>
      <c r="H12" s="39">
        <f>IF($I$4-2.57*$J$4&lt;0,0,$I$4-2.57*$J$4)</f>
        <v>3.0264537544914143E-2</v>
      </c>
      <c r="I12" s="40">
        <f>IF($I$4+2.57*$J$4&gt;1,0,$I$4+2.57*$J$4)</f>
        <v>9.2812385532008934E-2</v>
      </c>
      <c r="J12" s="39">
        <f>IF($I$5-2.57*$J$5&lt;0,0,$I$5-2.57*$J$5)</f>
        <v>6.1923024049158323E-2</v>
      </c>
      <c r="K12" s="40">
        <f>IF($I$5+2.57*$J$5&gt;1,0,$I$5+2.57*$J$5)</f>
        <v>0.13807697595084167</v>
      </c>
      <c r="L12" s="20"/>
      <c r="M12" s="20"/>
      <c r="N12" s="13"/>
      <c r="O12" s="13"/>
    </row>
    <row r="13" spans="2:15" x14ac:dyDescent="0.25">
      <c r="F13" s="13"/>
      <c r="G13" s="13"/>
      <c r="H13" s="13"/>
      <c r="J13" s="13"/>
      <c r="K13" s="11"/>
      <c r="L13" s="11"/>
      <c r="M13" s="13"/>
    </row>
    <row r="14" spans="2:15" ht="15.75" hidden="1" x14ac:dyDescent="0.25">
      <c r="F14" s="17" t="s">
        <v>12</v>
      </c>
      <c r="G14" s="13">
        <f>(I4-I5)/SQRT(POWER(J4,2)+POWER(J5,2))</f>
        <v>-2.0060561651900515</v>
      </c>
      <c r="H14" s="12"/>
      <c r="J14" s="13"/>
      <c r="K14" s="14"/>
      <c r="L14" s="14"/>
      <c r="M14" s="13"/>
    </row>
    <row r="15" spans="2:15" ht="15.75" hidden="1" x14ac:dyDescent="0.25">
      <c r="F15" s="10"/>
      <c r="G15" s="13"/>
      <c r="H15" s="12"/>
      <c r="J15" s="13"/>
      <c r="K15" s="14"/>
      <c r="L15" s="14"/>
      <c r="M15" s="13"/>
    </row>
    <row r="16" spans="2:15" ht="18.75" hidden="1" x14ac:dyDescent="0.3">
      <c r="F16" s="18" t="s">
        <v>13</v>
      </c>
      <c r="G16" s="19">
        <f>NORMDIST(G14,0,1,TRUE)</f>
        <v>2.2425127980028454E-2</v>
      </c>
      <c r="H16" s="15"/>
      <c r="J16" s="13"/>
      <c r="K16" s="13"/>
      <c r="L16" s="13"/>
      <c r="M16" s="13"/>
    </row>
  </sheetData>
  <mergeCells count="4">
    <mergeCell ref="B2:C2"/>
    <mergeCell ref="F2:J2"/>
    <mergeCell ref="H8:I8"/>
    <mergeCell ref="J8:K8"/>
  </mergeCells>
  <conditionalFormatting sqref="G10:G12">
    <cfRule type="containsText" dxfId="1" priority="1" operator="containsText" text="NO">
      <formula>NOT(ISERROR(SEARCH("NO",G10)))</formula>
    </cfRule>
    <cfRule type="containsText" dxfId="0" priority="2" operator="containsText" text="YES">
      <formula>NOT(ISERROR(SEARCH("YES",G10)))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 TESTING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2016-06-21T19:07:07Z</dcterms:created>
  <dcterms:modified xsi:type="dcterms:W3CDTF">2016-10-21T21:39:10Z</dcterms:modified>
</cp:coreProperties>
</file>