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scappini\Desktop\INFO ELIPSOS\PERS\EBOOK- 100 TOOLS FOR ANALYSTS\templates\"/>
    </mc:Choice>
  </mc:AlternateContent>
  <bookViews>
    <workbookView xWindow="0" yWindow="0" windowWidth="20490" windowHeight="7755"/>
  </bookViews>
  <sheets>
    <sheet name="ONE-SAMPLE" sheetId="4" r:id="rId1"/>
    <sheet name="TWO-SAMPLES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" i="4" l="1"/>
  <c r="C10" i="4"/>
  <c r="C9" i="4"/>
  <c r="C7" i="4"/>
  <c r="G16" i="4" l="1"/>
  <c r="F16" i="4"/>
  <c r="G15" i="4"/>
  <c r="C8" i="4"/>
  <c r="F12" i="4" s="1"/>
  <c r="F13" i="4" s="1"/>
  <c r="G13" i="4" s="1"/>
  <c r="F15" i="4"/>
  <c r="F4" i="4" l="1"/>
  <c r="F5" i="4" s="1"/>
  <c r="G5" i="4" s="1"/>
  <c r="F8" i="4"/>
  <c r="F9" i="4" s="1"/>
  <c r="G9" i="4" s="1"/>
  <c r="C20" i="2"/>
  <c r="C14" i="2"/>
  <c r="C13" i="2"/>
  <c r="C11" i="2"/>
  <c r="C10" i="2"/>
  <c r="C9" i="2"/>
  <c r="C12" i="2" l="1"/>
  <c r="F12" i="2" s="1"/>
  <c r="F13" i="2" s="1"/>
  <c r="G13" i="2" s="1"/>
  <c r="C15" i="2"/>
  <c r="G15" i="2" l="1"/>
  <c r="G16" i="2"/>
  <c r="F16" i="2"/>
  <c r="F15" i="2"/>
  <c r="F8" i="2"/>
  <c r="F9" i="2" s="1"/>
  <c r="G9" i="2" s="1"/>
  <c r="F4" i="2"/>
  <c r="F5" i="2" s="1"/>
  <c r="G5" i="2" s="1"/>
</calcChain>
</file>

<file path=xl/sharedStrings.xml><?xml version="1.0" encoding="utf-8"?>
<sst xmlns="http://schemas.openxmlformats.org/spreadsheetml/2006/main" count="53" uniqueCount="34">
  <si>
    <t>INPUT</t>
  </si>
  <si>
    <t>pooled P</t>
  </si>
  <si>
    <t>Sample 1 Proportion</t>
  </si>
  <si>
    <t>Sample 2 Proportion</t>
  </si>
  <si>
    <t>Proportion Difference</t>
  </si>
  <si>
    <t>Z a/2 (One-Tail)</t>
  </si>
  <si>
    <t>Z a/2 (Two-Tail)</t>
  </si>
  <si>
    <t xml:space="preserve">Standard Error </t>
  </si>
  <si>
    <t xml:space="preserve">Hypothesised Difference </t>
  </si>
  <si>
    <t xml:space="preserve">  One-Tail     (H0: p1 -  p2 ≥ 0)</t>
  </si>
  <si>
    <t>Test Statistics (Z-test)</t>
  </si>
  <si>
    <t>p-Value</t>
  </si>
  <si>
    <t>One-Tail    (H0: p1 - p2  ≤ 0 )</t>
  </si>
  <si>
    <t xml:space="preserve">Test Statistics (Z-Test)  </t>
  </si>
  <si>
    <t>Two-Tail       (H0: p1 - p2 = 0)</t>
  </si>
  <si>
    <t xml:space="preserve">Test Statistics (Z-Test) </t>
  </si>
  <si>
    <t xml:space="preserve">p-Value </t>
  </si>
  <si>
    <t xml:space="preserve"> Count of events in sample 1 </t>
  </si>
  <si>
    <t xml:space="preserve">sample 1 size </t>
  </si>
  <si>
    <t>Count of events in Sample 2</t>
  </si>
  <si>
    <t xml:space="preserve">sample 2 size </t>
  </si>
  <si>
    <t>level of significance</t>
  </si>
  <si>
    <t xml:space="preserve">hypothesized difference </t>
  </si>
  <si>
    <t>SIGNIFICANT</t>
  </si>
  <si>
    <t>CONFIDENCE INTERVAL</t>
  </si>
  <si>
    <t>Population proportion</t>
  </si>
  <si>
    <t>Count of events in Sample</t>
  </si>
  <si>
    <t xml:space="preserve">sample size </t>
  </si>
  <si>
    <t>CONFIDENCE INTERVAL (two-tailed)</t>
  </si>
  <si>
    <t>CONFIDENCE INTERVAL (one-tailed)</t>
  </si>
  <si>
    <t>Two-Tail       (H0: p - P = 0)</t>
  </si>
  <si>
    <t xml:space="preserve">  One-Tail     (H0:  p - P ≥ 0)</t>
  </si>
  <si>
    <t>One-Tail    (H0:  p - P  ≤ 0 )</t>
  </si>
  <si>
    <t>CONFIDENCE INTERVAL sample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</si>
</sst>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€_-;\-* #,##0.00\ _€_-;_-* &quot;-&quot;??\ _€_-;_-@_-"/>
    <numFmt numFmtId="164" formatCode="_-* #,##0.000\ _€_-;\-* #,##0.000\ _€_-;_-* &quot;-&quot;??\ _€_-;_-@_-"/>
    <numFmt numFmtId="165" formatCode="_-* #,##0.0000\ _€_-;\-* #,##0.0000\ _€_-;_-* &quot;-&quot;??\ _€_-;_-@_-"/>
    <numFmt numFmtId="166" formatCode="0.0000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5">
    <xf numFmtId="0" fontId="0" fillId="0" borderId="0" xfId="0"/>
    <xf numFmtId="0" fontId="0" fillId="0" borderId="1" xfId="0" applyBorder="1"/>
    <xf numFmtId="0" fontId="0" fillId="2" borderId="1" xfId="0" applyFill="1" applyBorder="1"/>
    <xf numFmtId="0" fontId="2" fillId="0" borderId="0" xfId="0" applyFont="1"/>
    <xf numFmtId="9" fontId="0" fillId="0" borderId="1" xfId="2" applyFont="1" applyBorder="1"/>
    <xf numFmtId="164" fontId="0" fillId="0" borderId="1" xfId="1" applyNumberFormat="1" applyFont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165" fontId="0" fillId="0" borderId="1" xfId="1" applyNumberFormat="1" applyFont="1" applyBorder="1" applyAlignment="1">
      <alignment horizontal="center"/>
    </xf>
    <xf numFmtId="166" fontId="0" fillId="0" borderId="1" xfId="1" applyNumberFormat="1" applyFont="1" applyBorder="1" applyAlignment="1">
      <alignment horizontal="center"/>
    </xf>
    <xf numFmtId="165" fontId="0" fillId="0" borderId="0" xfId="1" applyNumberFormat="1" applyFont="1" applyAlignment="1">
      <alignment horizontal="center"/>
    </xf>
    <xf numFmtId="9" fontId="0" fillId="2" borderId="1" xfId="2" applyFont="1" applyFill="1" applyBorder="1"/>
    <xf numFmtId="10" fontId="3" fillId="0" borderId="1" xfId="2" applyNumberFormat="1" applyFont="1" applyBorder="1" applyAlignment="1">
      <alignment horizontal="center"/>
    </xf>
    <xf numFmtId="0" fontId="3" fillId="0" borderId="1" xfId="0" applyFont="1" applyBorder="1"/>
    <xf numFmtId="9" fontId="3" fillId="0" borderId="1" xfId="0" applyNumberFormat="1" applyFont="1" applyBorder="1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533400</xdr:colOff>
      <xdr:row>16</xdr:row>
      <xdr:rowOff>114300</xdr:rowOff>
    </xdr:from>
    <xdr:to>
      <xdr:col>5</xdr:col>
      <xdr:colOff>400050</xdr:colOff>
      <xdr:row>24</xdr:row>
      <xdr:rowOff>142875</xdr:rowOff>
    </xdr:to>
    <xdr:sp macro="" textlink="">
      <xdr:nvSpPr>
        <xdr:cNvPr id="2" name="Rectángulo redondeado 1"/>
        <xdr:cNvSpPr/>
      </xdr:nvSpPr>
      <xdr:spPr>
        <a:xfrm>
          <a:off x="533400" y="3162300"/>
          <a:ext cx="6076950" cy="981075"/>
        </a:xfrm>
        <a:prstGeom prst="round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- Insert data in C3:C6</a:t>
          </a:r>
        </a:p>
        <a:p>
          <a:pPr algn="l"/>
          <a:r>
            <a:rPr lang="es-ES" sz="1100"/>
            <a:t>- depending</a:t>
          </a:r>
          <a:r>
            <a:rPr lang="es-ES" sz="1100" baseline="0"/>
            <a:t> on your hypothesis you will have to check one of the three tables on the right</a:t>
          </a:r>
        </a:p>
        <a:p>
          <a:pPr algn="l"/>
          <a:r>
            <a:rPr lang="es-ES" sz="1100" baseline="0"/>
            <a:t>- if p-value is larger than the level of significance you have chosen (by devault 0.05) then you reject the null hypothesis</a:t>
          </a:r>
          <a:endParaRPr lang="es-E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16</xdr:row>
      <xdr:rowOff>19050</xdr:rowOff>
    </xdr:from>
    <xdr:to>
      <xdr:col>5</xdr:col>
      <xdr:colOff>628650</xdr:colOff>
      <xdr:row>24</xdr:row>
      <xdr:rowOff>85725</xdr:rowOff>
    </xdr:to>
    <xdr:sp macro="" textlink="">
      <xdr:nvSpPr>
        <xdr:cNvPr id="3" name="Rectángulo redondeado 2"/>
        <xdr:cNvSpPr/>
      </xdr:nvSpPr>
      <xdr:spPr>
        <a:xfrm>
          <a:off x="762000" y="3067050"/>
          <a:ext cx="5876925" cy="1019175"/>
        </a:xfrm>
        <a:prstGeom prst="round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22"/>
  <sheetViews>
    <sheetView showGridLines="0" tabSelected="1" workbookViewId="0">
      <selection activeCell="I16" sqref="I16"/>
    </sheetView>
  </sheetViews>
  <sheetFormatPr baseColWidth="10" defaultRowHeight="15" x14ac:dyDescent="0.25"/>
  <cols>
    <col min="2" max="2" width="27.5703125" customWidth="1"/>
    <col min="3" max="3" width="16.42578125" customWidth="1"/>
    <col min="4" max="4" width="4.5703125" customWidth="1"/>
    <col min="5" max="5" width="33.140625" bestFit="1" customWidth="1"/>
    <col min="6" max="6" width="16.42578125" customWidth="1"/>
    <col min="7" max="7" width="14.140625" customWidth="1"/>
  </cols>
  <sheetData>
    <row r="2" spans="2:7" x14ac:dyDescent="0.25">
      <c r="B2" s="3" t="s">
        <v>0</v>
      </c>
    </row>
    <row r="3" spans="2:7" x14ac:dyDescent="0.25">
      <c r="B3" s="1" t="s">
        <v>26</v>
      </c>
      <c r="C3" s="2">
        <v>73</v>
      </c>
      <c r="E3" s="3" t="s">
        <v>31</v>
      </c>
    </row>
    <row r="4" spans="2:7" x14ac:dyDescent="0.25">
      <c r="B4" s="1" t="s">
        <v>27</v>
      </c>
      <c r="C4" s="2">
        <v>100</v>
      </c>
      <c r="E4" s="1" t="s">
        <v>10</v>
      </c>
      <c r="F4" s="8">
        <f>$C$8/$C$11</f>
        <v>-1.7500000000000016</v>
      </c>
      <c r="G4" s="7" t="s">
        <v>23</v>
      </c>
    </row>
    <row r="5" spans="2:7" x14ac:dyDescent="0.25">
      <c r="B5" s="1" t="s">
        <v>21</v>
      </c>
      <c r="C5" s="2">
        <v>0.05</v>
      </c>
      <c r="E5" s="1" t="s">
        <v>11</v>
      </c>
      <c r="F5" s="9">
        <f>IF($F$4&gt;0,1-_xlfn.NORM.S.DIST($F$4,1),_xlfn.NORM.S.DIST($F$4,1))</f>
        <v>4.0059156863816968E-2</v>
      </c>
      <c r="G5" s="7" t="str">
        <f>IF(F5&lt;=$C$5,"YES","NO")</f>
        <v>YES</v>
      </c>
    </row>
    <row r="6" spans="2:7" x14ac:dyDescent="0.25">
      <c r="B6" s="1" t="s">
        <v>25</v>
      </c>
      <c r="C6" s="11">
        <v>0.8</v>
      </c>
      <c r="F6" s="10"/>
      <c r="G6" s="6"/>
    </row>
    <row r="7" spans="2:7" x14ac:dyDescent="0.25">
      <c r="B7" s="1" t="s">
        <v>3</v>
      </c>
      <c r="C7" s="4">
        <f>$C$3/$C$4</f>
        <v>0.73</v>
      </c>
      <c r="E7" s="3" t="s">
        <v>32</v>
      </c>
      <c r="F7" s="10"/>
      <c r="G7" s="6"/>
    </row>
    <row r="8" spans="2:7" x14ac:dyDescent="0.25">
      <c r="B8" s="1" t="s">
        <v>4</v>
      </c>
      <c r="C8" s="4">
        <f>$C$7-$C$6</f>
        <v>-7.0000000000000062E-2</v>
      </c>
      <c r="E8" s="1" t="s">
        <v>13</v>
      </c>
      <c r="F8" s="8">
        <f>$C$8/$C$11</f>
        <v>-1.7500000000000016</v>
      </c>
      <c r="G8" s="7" t="s">
        <v>23</v>
      </c>
    </row>
    <row r="9" spans="2:7" x14ac:dyDescent="0.25">
      <c r="B9" s="1" t="s">
        <v>5</v>
      </c>
      <c r="C9" s="5">
        <f>-_xlfn.NORM.S.INV(($C$5))</f>
        <v>1.6448536269514726</v>
      </c>
      <c r="E9" s="1" t="s">
        <v>11</v>
      </c>
      <c r="F9" s="9">
        <f>1-_xlfn.NORM.S.DIST(F8,1)</f>
        <v>0.959940843136183</v>
      </c>
      <c r="G9" s="7" t="str">
        <f>IF(F9&lt;=$C$5,"YES","NO")</f>
        <v>NO</v>
      </c>
    </row>
    <row r="10" spans="2:7" x14ac:dyDescent="0.25">
      <c r="B10" s="1" t="s">
        <v>6</v>
      </c>
      <c r="C10" s="5">
        <f>-_xlfn.NORM.S.INV($C$5/2)</f>
        <v>1.9599639845400538</v>
      </c>
      <c r="F10" s="10"/>
      <c r="G10" s="6"/>
    </row>
    <row r="11" spans="2:7" x14ac:dyDescent="0.25">
      <c r="B11" s="1" t="s">
        <v>7</v>
      </c>
      <c r="C11" s="5">
        <f>SQRT((C6*(1-C6))/C4)</f>
        <v>0.04</v>
      </c>
      <c r="E11" s="3" t="s">
        <v>30</v>
      </c>
      <c r="F11" s="10"/>
      <c r="G11" s="6"/>
    </row>
    <row r="12" spans="2:7" x14ac:dyDescent="0.25">
      <c r="E12" s="1" t="s">
        <v>15</v>
      </c>
      <c r="F12" s="8">
        <f>ABS($C$8/$C$11)</f>
        <v>1.7500000000000016</v>
      </c>
      <c r="G12" s="7" t="s">
        <v>23</v>
      </c>
    </row>
    <row r="13" spans="2:7" x14ac:dyDescent="0.25">
      <c r="E13" s="1" t="s">
        <v>16</v>
      </c>
      <c r="F13" s="9">
        <f>(1-_xlfn.NORM.S.DIST($F$12,1))*2</f>
        <v>8.0118313727634005E-2</v>
      </c>
      <c r="G13" s="7" t="str">
        <f>IF(F13&lt;=$C$5,"YES","NO")</f>
        <v>NO</v>
      </c>
    </row>
    <row r="14" spans="2:7" x14ac:dyDescent="0.25">
      <c r="F14" s="6"/>
      <c r="G14" s="6"/>
    </row>
    <row r="15" spans="2:7" x14ac:dyDescent="0.25">
      <c r="E15" s="1" t="s">
        <v>28</v>
      </c>
      <c r="F15" s="12">
        <f>$C$7-$C$10*$C$11</f>
        <v>0.65160144061839786</v>
      </c>
      <c r="G15" s="12">
        <f>$C$7+$C$10*$C$11</f>
        <v>0.8083985593816021</v>
      </c>
    </row>
    <row r="16" spans="2:7" x14ac:dyDescent="0.25">
      <c r="E16" s="1" t="s">
        <v>29</v>
      </c>
      <c r="F16" s="12">
        <f>$C$7-$C$9*$C$11</f>
        <v>0.66420585492194106</v>
      </c>
      <c r="G16" s="12">
        <f>$C$7+$C$9*$C$11</f>
        <v>0.7957941450780589</v>
      </c>
    </row>
    <row r="20" hidden="1" x14ac:dyDescent="0.25"/>
    <row r="21" hidden="1" x14ac:dyDescent="0.25"/>
    <row r="22" hidden="1" x14ac:dyDescent="0.25"/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22"/>
  <sheetViews>
    <sheetView showGridLines="0" workbookViewId="0">
      <selection activeCell="E11" sqref="E11:G15"/>
    </sheetView>
  </sheetViews>
  <sheetFormatPr baseColWidth="10" defaultRowHeight="15" x14ac:dyDescent="0.25"/>
  <cols>
    <col min="2" max="2" width="27.5703125" customWidth="1"/>
    <col min="3" max="3" width="16.42578125" customWidth="1"/>
    <col min="4" max="4" width="4.5703125" customWidth="1"/>
    <col min="5" max="5" width="30.140625" bestFit="1" customWidth="1"/>
    <col min="6" max="6" width="16.42578125" customWidth="1"/>
    <col min="7" max="7" width="14.140625" customWidth="1"/>
  </cols>
  <sheetData>
    <row r="2" spans="2:7" x14ac:dyDescent="0.25">
      <c r="B2" s="3" t="s">
        <v>0</v>
      </c>
    </row>
    <row r="3" spans="2:7" x14ac:dyDescent="0.25">
      <c r="B3" s="1" t="s">
        <v>17</v>
      </c>
      <c r="C3" s="2">
        <v>24</v>
      </c>
      <c r="E3" s="3" t="s">
        <v>9</v>
      </c>
    </row>
    <row r="4" spans="2:7" x14ac:dyDescent="0.25">
      <c r="B4" s="1" t="s">
        <v>18</v>
      </c>
      <c r="C4" s="2">
        <v>390</v>
      </c>
      <c r="E4" s="1" t="s">
        <v>10</v>
      </c>
      <c r="F4" s="8">
        <f>($C$12-$C$8)/SQRT(($C$11*(1-$C$11)/$C$6)+(($C$10*(1-$C$10)/$C$4)))</f>
        <v>-2.0060561651900515</v>
      </c>
      <c r="G4" s="7" t="s">
        <v>23</v>
      </c>
    </row>
    <row r="5" spans="2:7" x14ac:dyDescent="0.25">
      <c r="B5" s="1" t="s">
        <v>19</v>
      </c>
      <c r="C5" s="2">
        <v>41</v>
      </c>
      <c r="E5" s="1" t="s">
        <v>11</v>
      </c>
      <c r="F5" s="9">
        <f>IF($F$4&gt;0,1-_xlfn.NORM.S.DIST($F$4,1),_xlfn.NORM.S.DIST($F$4,1))</f>
        <v>2.2425127980028454E-2</v>
      </c>
      <c r="G5" s="7" t="str">
        <f>IF(F5&lt;=$C$7,"YES","NO")</f>
        <v>YES</v>
      </c>
    </row>
    <row r="6" spans="2:7" x14ac:dyDescent="0.25">
      <c r="B6" s="1" t="s">
        <v>20</v>
      </c>
      <c r="C6" s="2">
        <v>410</v>
      </c>
      <c r="F6" s="10"/>
      <c r="G6" s="6"/>
    </row>
    <row r="7" spans="2:7" x14ac:dyDescent="0.25">
      <c r="B7" s="1" t="s">
        <v>21</v>
      </c>
      <c r="C7" s="2">
        <v>0.05</v>
      </c>
      <c r="E7" s="3" t="s">
        <v>12</v>
      </c>
      <c r="F7" s="10"/>
      <c r="G7" s="6"/>
    </row>
    <row r="8" spans="2:7" x14ac:dyDescent="0.25">
      <c r="B8" s="1" t="s">
        <v>22</v>
      </c>
      <c r="C8" s="2">
        <v>0</v>
      </c>
      <c r="E8" s="1" t="s">
        <v>13</v>
      </c>
      <c r="F8" s="8">
        <f>(($C$12)-$C$8)/SQRT(($C$11*(1-$C$11)/$C$6)+(($C$10*(1-$C$10)/$C$4)))</f>
        <v>-2.0060561651900515</v>
      </c>
      <c r="G8" s="7" t="s">
        <v>23</v>
      </c>
    </row>
    <row r="9" spans="2:7" x14ac:dyDescent="0.25">
      <c r="B9" s="1" t="s">
        <v>1</v>
      </c>
      <c r="C9" s="4">
        <f>($C$3+$C$5)/($C$4+$C$6)</f>
        <v>8.1250000000000003E-2</v>
      </c>
      <c r="E9" s="1" t="s">
        <v>11</v>
      </c>
      <c r="F9" s="9">
        <f>1-_xlfn.NORM.S.DIST(F8,1)</f>
        <v>0.97757487201997151</v>
      </c>
      <c r="G9" s="7" t="str">
        <f>IF(F9&lt;=$C$7,"YES","NO")</f>
        <v>NO</v>
      </c>
    </row>
    <row r="10" spans="2:7" x14ac:dyDescent="0.25">
      <c r="B10" s="1" t="s">
        <v>2</v>
      </c>
      <c r="C10" s="4">
        <f>$C$3/$C$4</f>
        <v>6.1538461538461542E-2</v>
      </c>
      <c r="F10" s="10"/>
      <c r="G10" s="6"/>
    </row>
    <row r="11" spans="2:7" x14ac:dyDescent="0.25">
      <c r="B11" s="1" t="s">
        <v>3</v>
      </c>
      <c r="C11" s="4">
        <f>$C$5/$C$6</f>
        <v>0.1</v>
      </c>
      <c r="E11" s="3" t="s">
        <v>14</v>
      </c>
      <c r="F11" s="10"/>
      <c r="G11" s="6"/>
    </row>
    <row r="12" spans="2:7" x14ac:dyDescent="0.25">
      <c r="B12" s="1" t="s">
        <v>4</v>
      </c>
      <c r="C12" s="4">
        <f>$C$10-$C$11</f>
        <v>-3.8461538461538464E-2</v>
      </c>
      <c r="E12" s="1" t="s">
        <v>15</v>
      </c>
      <c r="F12" s="8">
        <f>ABS(ABS($C$12)-$C$8)/SQRT(($C$9*(1-$C$9))*((1/$C$4)+(1/$C$6)))</f>
        <v>1.9901945358543773</v>
      </c>
      <c r="G12" s="7" t="s">
        <v>23</v>
      </c>
    </row>
    <row r="13" spans="2:7" x14ac:dyDescent="0.25">
      <c r="B13" s="1" t="s">
        <v>5</v>
      </c>
      <c r="C13" s="5">
        <f>-_xlfn.NORM.S.INV(($C$7))</f>
        <v>1.6448536269514726</v>
      </c>
      <c r="E13" s="1" t="s">
        <v>16</v>
      </c>
      <c r="F13" s="9">
        <f>(1-_xlfn.NORM.S.DIST($F$12,1))*2</f>
        <v>4.6569510005350923E-2</v>
      </c>
      <c r="G13" s="7" t="str">
        <f>IF(F13&lt;=$C$7,"YES","NO")</f>
        <v>YES</v>
      </c>
    </row>
    <row r="14" spans="2:7" x14ac:dyDescent="0.25">
      <c r="B14" s="1" t="s">
        <v>6</v>
      </c>
      <c r="C14" s="5">
        <f>-_xlfn.NORM.S.INV($C$7/2)</f>
        <v>1.9599639845400538</v>
      </c>
      <c r="F14" s="6"/>
      <c r="G14" s="6"/>
    </row>
    <row r="15" spans="2:7" x14ac:dyDescent="0.25">
      <c r="B15" s="1" t="s">
        <v>7</v>
      </c>
      <c r="C15" s="5">
        <f>SQRT((($C$10*(1-$C$10))/$C$4)+(($C$11*(1-$C$11))/$C$6))</f>
        <v>1.9172712673224013E-2</v>
      </c>
      <c r="E15" s="13" t="s">
        <v>33</v>
      </c>
      <c r="F15" s="14">
        <f>$C$11-$C$14*$C$15</f>
        <v>6.2422173674546284E-2</v>
      </c>
      <c r="G15" s="14">
        <f>$C$11+$C$14*$C$15</f>
        <v>0.13757782632545373</v>
      </c>
    </row>
    <row r="16" spans="2:7" x14ac:dyDescent="0.25">
      <c r="E16" s="13" t="s">
        <v>24</v>
      </c>
      <c r="F16" s="14">
        <f>$C$11-$C$13*$C$15</f>
        <v>6.8463694020949026E-2</v>
      </c>
      <c r="G16" s="14">
        <f>$C$11+$C$13*$C$15</f>
        <v>0.13153630597905097</v>
      </c>
    </row>
    <row r="17" spans="2:7" x14ac:dyDescent="0.25">
      <c r="G17" s="6"/>
    </row>
    <row r="20" spans="2:7" hidden="1" x14ac:dyDescent="0.25">
      <c r="B20" t="s">
        <v>8</v>
      </c>
      <c r="C20">
        <f>$C$8</f>
        <v>0</v>
      </c>
    </row>
    <row r="21" spans="2:7" hidden="1" x14ac:dyDescent="0.25"/>
    <row r="22" spans="2:7" hidden="1" x14ac:dyDescent="0.25"/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ONE-SAMPLE</vt:lpstr>
      <vt:lpstr>TWO-SAMPLES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Alberto Scappini</dc:creator>
  <cp:lastModifiedBy>Alberto Scappini</cp:lastModifiedBy>
  <dcterms:created xsi:type="dcterms:W3CDTF">2016-07-03T19:48:31Z</dcterms:created>
  <dcterms:modified xsi:type="dcterms:W3CDTF">2016-07-12T17:52:21Z</dcterms:modified>
</cp:coreProperties>
</file>