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/>
  </bookViews>
  <sheets>
    <sheet name="ONE-SAMPLE" sheetId="2" r:id="rId1"/>
    <sheet name="TWO-SAMPLE" sheetId="1" r:id="rId2"/>
    <sheet name="PAIRED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0" i="3"/>
  <c r="D25" i="3"/>
  <c r="D24" i="3"/>
  <c r="B25" i="1"/>
  <c r="B24" i="1"/>
  <c r="H19" i="2"/>
  <c r="G19" i="2"/>
  <c r="D4" i="3" l="1"/>
  <c r="D5" i="3"/>
  <c r="D6" i="3"/>
  <c r="D7" i="3"/>
  <c r="D8" i="3"/>
  <c r="D9" i="3"/>
  <c r="D10" i="3"/>
  <c r="D11" i="3"/>
  <c r="D12" i="3"/>
  <c r="D3" i="3"/>
  <c r="C17" i="3"/>
  <c r="C16" i="3"/>
  <c r="C15" i="3"/>
  <c r="C14" i="3"/>
  <c r="D17" i="3" l="1"/>
  <c r="D15" i="3"/>
  <c r="D14" i="3"/>
  <c r="D16" i="3"/>
  <c r="B16" i="3"/>
  <c r="B15" i="3"/>
  <c r="B14" i="3"/>
  <c r="B17" i="3"/>
  <c r="B21" i="1"/>
  <c r="B20" i="1"/>
  <c r="G20" i="2"/>
  <c r="H20" i="2"/>
  <c r="G21" i="2"/>
  <c r="H21" i="2"/>
  <c r="F21" i="2"/>
  <c r="F20" i="2"/>
  <c r="F19" i="2"/>
  <c r="H12" i="2"/>
  <c r="G12" i="2"/>
  <c r="G7" i="2"/>
  <c r="H7" i="2" s="1"/>
  <c r="F8" i="2"/>
  <c r="G8" i="2" s="1"/>
  <c r="H8" i="2" s="1"/>
  <c r="F10" i="2"/>
  <c r="G10" i="2" s="1"/>
  <c r="H10" i="2" s="1"/>
  <c r="D21" i="3" l="1"/>
  <c r="D20" i="3"/>
  <c r="F9" i="2"/>
  <c r="G9" i="2" s="1"/>
  <c r="H9" i="2" s="1"/>
  <c r="H14" i="2" s="1"/>
  <c r="H15" i="2" s="1"/>
  <c r="H17" i="2" s="1"/>
  <c r="G14" i="2" l="1"/>
  <c r="G15" i="2" s="1"/>
  <c r="G17" i="2" s="1"/>
  <c r="F14" i="2"/>
  <c r="F15" i="2" s="1"/>
  <c r="F17" i="2" s="1"/>
  <c r="C17" i="1" l="1"/>
  <c r="B17" i="1"/>
  <c r="C14" i="1" l="1"/>
  <c r="C15" i="1"/>
  <c r="C16" i="1"/>
  <c r="B16" i="1"/>
  <c r="B15" i="1"/>
  <c r="B14" i="1"/>
</calcChain>
</file>

<file path=xl/sharedStrings.xml><?xml version="1.0" encoding="utf-8"?>
<sst xmlns="http://schemas.openxmlformats.org/spreadsheetml/2006/main" count="77" uniqueCount="50">
  <si>
    <t>mean</t>
  </si>
  <si>
    <t>size</t>
  </si>
  <si>
    <t>standard dev.</t>
  </si>
  <si>
    <t>variance</t>
  </si>
  <si>
    <t>t-Test: Two-Sample Assuming Unequal Variances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</si>
  <si>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</si>
  <si>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</si>
  <si>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</si>
  <si>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</si>
  <si>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</si>
  <si>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</si>
  <si>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</si>
  <si>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</si>
  <si>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</si>
  <si>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</si>
  <si>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 xml:space="preserve">μ = μ0 </t>
  </si>
  <si>
    <t>μ ≠ μ0</t>
  </si>
  <si>
    <t>Ha: μ &lt; μ0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</si>
  <si>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 μ ≥ μ</t>
    </r>
    <r>
      <rPr>
        <vertAlign val="subscript"/>
        <sz val="11"/>
        <color theme="1"/>
        <rFont val="Calibri"/>
        <family val="2"/>
        <scheme val="minor"/>
      </rPr>
      <t>0</t>
    </r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</si>
  <si>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: μ ≤ μ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/>
    </r>
  </si>
  <si>
    <t>Ha: μ &gt; μ0</t>
  </si>
  <si>
    <r>
      <t>H</t>
    </r>
    <r>
      <rPr>
        <vertAlign val="subscript"/>
        <sz val="11"/>
        <color theme="1"/>
        <rFont val="Calibri"/>
        <family val="2"/>
        <scheme val="minor"/>
      </rPr>
      <t>0</t>
    </r>
  </si>
  <si>
    <t>Ha</t>
  </si>
  <si>
    <t>Population mean</t>
  </si>
  <si>
    <t>Sample mean</t>
  </si>
  <si>
    <t>Standard deviation</t>
  </si>
  <si>
    <t>Sample data</t>
  </si>
  <si>
    <t>Sample size</t>
  </si>
  <si>
    <t>p-value</t>
  </si>
  <si>
    <t>Significance</t>
  </si>
  <si>
    <t>Upper limit</t>
  </si>
  <si>
    <t>Lower limit</t>
  </si>
  <si>
    <t>CONFIDENCE INTERVAL</t>
  </si>
  <si>
    <t>Significance level (α)</t>
  </si>
  <si>
    <t>PRODUCT 1</t>
  </si>
  <si>
    <t>PRODUCT 2</t>
  </si>
  <si>
    <t>DIFFERENCE</t>
  </si>
  <si>
    <t>Pearson correlation</t>
  </si>
  <si>
    <t>WOMEN</t>
  </si>
  <si>
    <t>MEN</t>
  </si>
  <si>
    <t>Women</t>
  </si>
  <si>
    <t>Men</t>
  </si>
  <si>
    <t>CONFIDENCE INT ONE-TAIL</t>
  </si>
  <si>
    <t>CONFIDENCE INT TWO-TAIL</t>
  </si>
  <si>
    <t>One-tailed</t>
  </si>
  <si>
    <t>Two-tailed</t>
  </si>
  <si>
    <t>Left-tailed</t>
  </si>
  <si>
    <t>Right-tailed</t>
  </si>
  <si>
    <t>t-statistic</t>
  </si>
  <si>
    <t>t-Test: Paired Two Sample for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</si>
</sst>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6" formatCode="_-* #,##0.00000000\ _€_-;\-* #,##0.000000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3" xfId="0" applyFont="1" applyFill="1" applyBorder="1" applyAlignment="1">
      <alignment horizontal="center"/>
    </xf>
    <xf numFmtId="43" fontId="0" fillId="3" borderId="1" xfId="1" applyFont="1" applyFill="1" applyBorder="1"/>
    <xf numFmtId="0" fontId="0" fillId="2" borderId="1" xfId="0" applyFill="1" applyBorder="1"/>
    <xf numFmtId="0" fontId="0" fillId="0" borderId="0" xfId="0" applyAlignment="1">
      <alignment horizontal="right"/>
    </xf>
    <xf numFmtId="164" fontId="0" fillId="2" borderId="1" xfId="1" applyNumberFormat="1" applyFont="1" applyFill="1" applyBorder="1"/>
    <xf numFmtId="164" fontId="0" fillId="2" borderId="4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NumberFormat="1" applyFont="1" applyFill="1" applyBorder="1"/>
    <xf numFmtId="164" fontId="0" fillId="0" borderId="1" xfId="1" applyNumberFormat="1" applyFont="1" applyBorder="1"/>
    <xf numFmtId="165" fontId="0" fillId="0" borderId="1" xfId="1" applyNumberFormat="1" applyFont="1" applyBorder="1"/>
    <xf numFmtId="166" fontId="0" fillId="0" borderId="1" xfId="1" applyNumberFormat="1" applyFont="1" applyBorder="1"/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43" fontId="0" fillId="0" borderId="1" xfId="1" applyFont="1" applyBorder="1"/>
    <xf numFmtId="43" fontId="0" fillId="0" borderId="1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43" fontId="0" fillId="3" borderId="5" xfId="1" applyFont="1" applyFill="1" applyBorder="1"/>
    <xf numFmtId="43" fontId="0" fillId="3" borderId="6" xfId="1" applyFont="1" applyFill="1" applyBorder="1"/>
    <xf numFmtId="43" fontId="0" fillId="3" borderId="7" xfId="1" applyFont="1" applyFill="1" applyBorder="1"/>
    <xf numFmtId="43" fontId="0" fillId="3" borderId="8" xfId="1" applyFont="1" applyFill="1" applyBorder="1"/>
    <xf numFmtId="43" fontId="5" fillId="0" borderId="1" xfId="0" applyNumberFormat="1" applyFont="1" applyBorder="1"/>
    <xf numFmtId="0" fontId="5" fillId="0" borderId="0" xfId="0" applyFont="1"/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2</xdr:row>
      <xdr:rowOff>0</xdr:rowOff>
    </xdr:from>
    <xdr:to>
      <xdr:col>12</xdr:col>
      <xdr:colOff>742950</xdr:colOff>
      <xdr:row>12</xdr:row>
      <xdr:rowOff>85725</xdr:rowOff>
    </xdr:to>
    <xdr:sp macro="" textlink="">
      <xdr:nvSpPr>
        <xdr:cNvPr id="2" name="Rectángulo 1"/>
        <xdr:cNvSpPr/>
      </xdr:nvSpPr>
      <xdr:spPr>
        <a:xfrm>
          <a:off x="8791575" y="381000"/>
          <a:ext cx="2895600" cy="202882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 sample</a:t>
          </a:r>
          <a:r>
            <a:rPr lang="es-ES" sz="1100" baseline="0"/>
            <a:t> data in B2:B51, population mean in C2, and the required significance level in F12 (you can leave 0.05 which is the widely used significance level)</a:t>
          </a:r>
        </a:p>
        <a:p>
          <a:pPr algn="l"/>
          <a:r>
            <a:rPr lang="es-ES" sz="1100" baseline="0"/>
            <a:t>- define your hypothesis looking at the table in E2:H5 and therefore decide which test you are going to check (two-tailed, left-tailed or right-tailed)</a:t>
          </a:r>
        </a:p>
        <a:p>
          <a:pPr algn="l"/>
          <a:r>
            <a:rPr lang="es-ES" sz="1100" baseline="0"/>
            <a:t>- In row 17 you can check whether you reject the null hypothesis (YES) or not.</a:t>
          </a:r>
        </a:p>
        <a:p>
          <a:pPr algn="l"/>
          <a:r>
            <a:rPr lang="es-ES" sz="1100" baseline="0"/>
            <a:t>- in rows 20 and 21 you have the confidence interval of the sample mean</a:t>
          </a:r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647699</xdr:colOff>
      <xdr:row>15</xdr:row>
      <xdr:rowOff>57149</xdr:rowOff>
    </xdr:from>
    <xdr:to>
      <xdr:col>11</xdr:col>
      <xdr:colOff>180974</xdr:colOff>
      <xdr:row>22</xdr:row>
      <xdr:rowOff>95250</xdr:rowOff>
    </xdr:to>
    <xdr:sp macro="" textlink="">
      <xdr:nvSpPr>
        <xdr:cNvPr id="2" name="Rectángulo 1"/>
        <xdr:cNvSpPr/>
      </xdr:nvSpPr>
      <xdr:spPr>
        <a:xfrm>
          <a:off x="3400424" y="2933699"/>
          <a:ext cx="8639175" cy="1371601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</a:t>
          </a:r>
          <a:r>
            <a:rPr lang="es-ES" sz="1100" baseline="0"/>
            <a:t> Insert data (B3:C12) and check standard deviation and variance</a:t>
          </a:r>
        </a:p>
        <a:p>
          <a:pPr algn="l"/>
          <a:r>
            <a:rPr lang="es-ES" sz="1100" baseline="0"/>
            <a:t>- choose "2 sample t-test assuming unequal variances", select the two samples data, choose the expected difference in the means (by default is 0 but you can select a different value) and the alpha (you can leave 0.05 if you are not sure about which alpha to choose)</a:t>
          </a:r>
        </a:p>
        <a:p>
          <a:pPr algn="l"/>
          <a:r>
            <a:rPr lang="es-ES" sz="1100" baseline="0"/>
            <a:t>- conclusions: there is a significant difference if the p-value is lower than Alpha (0,05) and if t Stat (H10) is higher or lower than the t Critical value (positive and negative). In this case it is significant since t Stat (3,45) is not between -2.2 and +2.2 (critical value for two-tail). If you choose a different hypothesis (left-tail or right-tail) you'll have to check both p-value and t critical value for one-tailed test</a:t>
          </a:r>
        </a:p>
        <a:p>
          <a:pPr algn="l"/>
          <a:r>
            <a:rPr lang="es-ES" sz="1100" baseline="0"/>
            <a:t>- in B20:B21 you have the upper and lower limit of the confidence interval (that will be 1-alpha, the alpha that you chose before running the test)</a:t>
          </a:r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15</xdr:row>
      <xdr:rowOff>95250</xdr:rowOff>
    </xdr:from>
    <xdr:to>
      <xdr:col>12</xdr:col>
      <xdr:colOff>0</xdr:colOff>
      <xdr:row>22</xdr:row>
      <xdr:rowOff>133351</xdr:rowOff>
    </xdr:to>
    <xdr:sp macro="" textlink="">
      <xdr:nvSpPr>
        <xdr:cNvPr id="2" name="Rectángulo 1"/>
        <xdr:cNvSpPr/>
      </xdr:nvSpPr>
      <xdr:spPr>
        <a:xfrm>
          <a:off x="3676650" y="2971800"/>
          <a:ext cx="8639175" cy="1371601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</a:t>
          </a:r>
          <a:r>
            <a:rPr lang="es-ES" sz="1100" baseline="0"/>
            <a:t> Insert data (B3:C12) and check standard deviation and variance</a:t>
          </a:r>
        </a:p>
        <a:p>
          <a:pPr algn="l"/>
          <a:r>
            <a:rPr lang="es-ES" sz="1100" baseline="0"/>
            <a:t>- choose "t-Test: Paried Two Sample for Means", select the two samples data, choose the expected difference in the means (by default is 0 but you can select a different value) and the alpha (you can leave 0.05 if you are not sure about which alpha to choose)</a:t>
          </a:r>
        </a:p>
        <a:p>
          <a:pPr algn="l"/>
          <a:r>
            <a:rPr lang="es-ES" sz="1100" baseline="0"/>
            <a:t>- conclusions: there is a significant difference if the p-value is lower than Alpha (0.05) and if t Stat (H11) is higher or lower than the t Critical value (positive and negative). In this case it is not significant since t Stat (1.4) is between -2.3 and +2.3 (critical value for two-tail). If you choose a different hypothesis (left-tail or right-tail) you'll have to check both p-value and t critical value for one-tailed test</a:t>
          </a:r>
        </a:p>
        <a:p>
          <a:pPr algn="l"/>
          <a:r>
            <a:rPr lang="es-ES" sz="1100" baseline="0"/>
            <a:t>- in D20:D21 you have the upper and lower limit of the confidence interval (that will be 1-alpha, the alpha that you chose before running the test)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showGridLines="0" tabSelected="1" workbookViewId="0">
      <selection activeCell="C5" sqref="C5:C6"/>
    </sheetView>
  </sheetViews>
  <sheetFormatPr baseColWidth="10" defaultRowHeight="15" x14ac:dyDescent="0.25"/>
  <cols>
    <col min="1" max="1" width="3.28515625" customWidth="1"/>
    <col min="2" max="2" width="18.42578125" customWidth="1"/>
    <col min="3" max="3" width="17" customWidth="1"/>
    <col min="4" max="4" width="1.7109375" customWidth="1"/>
    <col min="5" max="5" width="22.7109375" customWidth="1"/>
    <col min="6" max="8" width="21.28515625" customWidth="1"/>
    <col min="9" max="9" width="2.85546875" customWidth="1"/>
  </cols>
  <sheetData>
    <row r="1" spans="2:8" x14ac:dyDescent="0.25">
      <c r="B1" s="12" t="s">
        <v>26</v>
      </c>
      <c r="C1" s="25" t="s">
        <v>23</v>
      </c>
      <c r="D1" s="23"/>
    </row>
    <row r="2" spans="2:8" x14ac:dyDescent="0.25">
      <c r="B2" s="10">
        <v>316.25163497910535</v>
      </c>
      <c r="C2" s="3">
        <v>300</v>
      </c>
      <c r="D2" s="24"/>
      <c r="G2" s="32" t="s">
        <v>44</v>
      </c>
      <c r="H2" s="32"/>
    </row>
    <row r="3" spans="2:8" x14ac:dyDescent="0.25">
      <c r="B3" s="11">
        <v>318.47334159345536</v>
      </c>
      <c r="E3" s="12"/>
      <c r="F3" s="13" t="s">
        <v>45</v>
      </c>
      <c r="G3" s="13" t="s">
        <v>46</v>
      </c>
      <c r="H3" s="13" t="s">
        <v>47</v>
      </c>
    </row>
    <row r="4" spans="2:8" ht="18" x14ac:dyDescent="0.35">
      <c r="B4" s="10">
        <v>296.75338122477001</v>
      </c>
      <c r="E4" s="14" t="s">
        <v>21</v>
      </c>
      <c r="F4" s="13" t="s">
        <v>15</v>
      </c>
      <c r="G4" s="13" t="s">
        <v>18</v>
      </c>
      <c r="H4" s="13" t="s">
        <v>19</v>
      </c>
    </row>
    <row r="5" spans="2:8" x14ac:dyDescent="0.25">
      <c r="B5" s="10">
        <v>272.36028508002209</v>
      </c>
      <c r="E5" s="14" t="s">
        <v>22</v>
      </c>
      <c r="F5" s="13" t="s">
        <v>16</v>
      </c>
      <c r="G5" s="13" t="s">
        <v>17</v>
      </c>
      <c r="H5" s="13" t="s">
        <v>20</v>
      </c>
    </row>
    <row r="6" spans="2:8" x14ac:dyDescent="0.25">
      <c r="B6" s="10">
        <v>300.68399446339834</v>
      </c>
      <c r="E6" s="9"/>
    </row>
    <row r="7" spans="2:8" x14ac:dyDescent="0.25">
      <c r="B7" s="10">
        <v>295.36768041417224</v>
      </c>
      <c r="E7" s="14" t="s">
        <v>23</v>
      </c>
      <c r="F7" s="15">
        <v>300</v>
      </c>
      <c r="G7" s="16">
        <f>F7</f>
        <v>300</v>
      </c>
      <c r="H7" s="16">
        <f>G7</f>
        <v>300</v>
      </c>
    </row>
    <row r="8" spans="2:8" x14ac:dyDescent="0.25">
      <c r="B8" s="10">
        <v>280.35388035893578</v>
      </c>
      <c r="E8" s="14" t="s">
        <v>24</v>
      </c>
      <c r="F8" s="16">
        <f>AVERAGE(B2:B31)</f>
        <v>294.56065248690226</v>
      </c>
      <c r="G8" s="16">
        <f t="shared" ref="G8:H10" si="0">F8</f>
        <v>294.56065248690226</v>
      </c>
      <c r="H8" s="16">
        <f t="shared" si="0"/>
        <v>294.56065248690226</v>
      </c>
    </row>
    <row r="9" spans="2:8" x14ac:dyDescent="0.25">
      <c r="B9" s="10">
        <v>296.24735994103008</v>
      </c>
      <c r="E9" s="14" t="s">
        <v>25</v>
      </c>
      <c r="F9" s="16">
        <f>_xlfn.STDEV.S(B2:B31)</f>
        <v>10.624028652107247</v>
      </c>
      <c r="G9" s="16">
        <f t="shared" si="0"/>
        <v>10.624028652107247</v>
      </c>
      <c r="H9" s="16">
        <f t="shared" si="0"/>
        <v>10.624028652107247</v>
      </c>
    </row>
    <row r="10" spans="2:8" x14ac:dyDescent="0.25">
      <c r="B10" s="10">
        <v>313.40406223930597</v>
      </c>
      <c r="E10" s="14" t="s">
        <v>27</v>
      </c>
      <c r="F10" s="16">
        <f>COUNT(B2:B51)</f>
        <v>50</v>
      </c>
      <c r="G10" s="16">
        <f t="shared" si="0"/>
        <v>50</v>
      </c>
      <c r="H10" s="16">
        <f t="shared" si="0"/>
        <v>50</v>
      </c>
    </row>
    <row r="11" spans="2:8" x14ac:dyDescent="0.25">
      <c r="B11" s="10">
        <v>296.17541492573531</v>
      </c>
    </row>
    <row r="12" spans="2:8" x14ac:dyDescent="0.25">
      <c r="B12" s="10">
        <v>296.35488378108562</v>
      </c>
      <c r="E12" s="19" t="s">
        <v>33</v>
      </c>
      <c r="F12" s="8">
        <v>0.05</v>
      </c>
      <c r="G12" s="12">
        <f>F12</f>
        <v>0.05</v>
      </c>
      <c r="H12" s="12">
        <f>G12</f>
        <v>0.05</v>
      </c>
    </row>
    <row r="13" spans="2:8" x14ac:dyDescent="0.25">
      <c r="B13" s="10">
        <v>297.68731305539615</v>
      </c>
    </row>
    <row r="14" spans="2:8" x14ac:dyDescent="0.25">
      <c r="B14" s="10">
        <v>296.69281418985418</v>
      </c>
      <c r="E14" s="14" t="s">
        <v>48</v>
      </c>
      <c r="F14" s="17">
        <f>(F8-F7)/(F9/SQRT(F10))</f>
        <v>-3.6202834514934357</v>
      </c>
      <c r="G14" s="17">
        <f>(G8-G7)/(G9/SQRT(G10))</f>
        <v>-3.6202834514934357</v>
      </c>
      <c r="H14" s="17">
        <f>(H8-H7)/(H9/SQRT(H10))</f>
        <v>-3.6202834514934357</v>
      </c>
    </row>
    <row r="15" spans="2:8" x14ac:dyDescent="0.25">
      <c r="B15" s="10">
        <v>282.77778808024294</v>
      </c>
      <c r="E15" s="14" t="s">
        <v>28</v>
      </c>
      <c r="F15" s="18">
        <f>_xlfn.T.DIST(F14,F10-1,1)*2</f>
        <v>6.9637970925610535E-4</v>
      </c>
      <c r="G15" s="18">
        <f>_xlfn.T.DIST(G14,G10-1,1)</f>
        <v>3.4818985462805268E-4</v>
      </c>
      <c r="H15" s="18">
        <f>1-_xlfn.T.DIST(H14,H10-1,1)</f>
        <v>0.99965181014537197</v>
      </c>
    </row>
    <row r="16" spans="2:8" x14ac:dyDescent="0.25">
      <c r="B16" s="10">
        <v>278.96851729217423</v>
      </c>
    </row>
    <row r="17" spans="2:8" x14ac:dyDescent="0.25">
      <c r="B17" s="10">
        <v>293.93949613709191</v>
      </c>
      <c r="E17" s="20" t="s">
        <v>29</v>
      </c>
      <c r="F17" s="13" t="str">
        <f>IF(F15&lt;=F12,"YES","NO")</f>
        <v>YES</v>
      </c>
      <c r="G17" s="13" t="str">
        <f t="shared" ref="G17:H17" si="1">IF(G15&lt;=G12,"YES","NO")</f>
        <v>YES</v>
      </c>
      <c r="H17" s="13" t="str">
        <f t="shared" si="1"/>
        <v>NO</v>
      </c>
    </row>
    <row r="18" spans="2:8" x14ac:dyDescent="0.25">
      <c r="B18" s="10">
        <v>290.09552402848681</v>
      </c>
    </row>
    <row r="19" spans="2:8" x14ac:dyDescent="0.25">
      <c r="B19" s="10">
        <v>309.106080136667</v>
      </c>
      <c r="E19" s="20" t="s">
        <v>32</v>
      </c>
      <c r="F19" s="21">
        <f>_xlfn.CONFIDENCE.T(F12,F9,F10)</f>
        <v>3.0193155356254162</v>
      </c>
      <c r="G19" s="21">
        <f>_xlfn.CONFIDENCE.T(G12*2,G9,G10)</f>
        <v>2.5189582668106771</v>
      </c>
      <c r="H19" s="21">
        <f>_xlfn.CONFIDENCE.T(H12*2,H9,H10)</f>
        <v>2.5189582668106771</v>
      </c>
    </row>
    <row r="20" spans="2:8" x14ac:dyDescent="0.25">
      <c r="B20" s="10">
        <v>295.38665139368715</v>
      </c>
      <c r="E20" s="14" t="s">
        <v>30</v>
      </c>
      <c r="F20" s="22">
        <f>F8+F19</f>
        <v>297.57996802252768</v>
      </c>
      <c r="G20" s="30">
        <f t="shared" ref="G20:H20" si="2">G8+G19</f>
        <v>297.07961075371293</v>
      </c>
      <c r="H20" s="30">
        <f t="shared" si="2"/>
        <v>297.07961075371293</v>
      </c>
    </row>
    <row r="21" spans="2:8" x14ac:dyDescent="0.25">
      <c r="B21" s="10">
        <v>296.95195006559265</v>
      </c>
      <c r="E21" s="20" t="s">
        <v>31</v>
      </c>
      <c r="F21" s="22">
        <f>F8-F19</f>
        <v>291.54133695127683</v>
      </c>
      <c r="G21" s="30">
        <f t="shared" ref="G21:H21" si="3">G8-G19</f>
        <v>292.04169422009159</v>
      </c>
      <c r="H21" s="30">
        <f t="shared" si="3"/>
        <v>292.04169422009159</v>
      </c>
    </row>
    <row r="22" spans="2:8" x14ac:dyDescent="0.25">
      <c r="B22" s="10">
        <v>287.21129441414899</v>
      </c>
    </row>
    <row r="23" spans="2:8" x14ac:dyDescent="0.25">
      <c r="B23" s="10">
        <v>301.10883538406688</v>
      </c>
    </row>
    <row r="24" spans="2:8" x14ac:dyDescent="0.25">
      <c r="B24" s="10">
        <v>289.35195717947119</v>
      </c>
    </row>
    <row r="25" spans="2:8" x14ac:dyDescent="0.25">
      <c r="B25" s="10">
        <v>285.71969002633114</v>
      </c>
    </row>
    <row r="26" spans="2:8" x14ac:dyDescent="0.25">
      <c r="B26" s="10">
        <v>300.73879132158106</v>
      </c>
    </row>
    <row r="27" spans="2:8" x14ac:dyDescent="0.25">
      <c r="B27" s="10">
        <v>294.65990411812521</v>
      </c>
    </row>
    <row r="28" spans="2:8" x14ac:dyDescent="0.25">
      <c r="B28" s="10">
        <v>286.76647195604158</v>
      </c>
    </row>
    <row r="29" spans="2:8" x14ac:dyDescent="0.25">
      <c r="B29" s="10">
        <v>282.40159724673248</v>
      </c>
    </row>
    <row r="30" spans="2:8" x14ac:dyDescent="0.25">
      <c r="B30" s="10">
        <v>296.70348720042051</v>
      </c>
    </row>
    <row r="31" spans="2:8" x14ac:dyDescent="0.25">
      <c r="B31" s="10">
        <v>288.12549237993812</v>
      </c>
    </row>
    <row r="32" spans="2:8" x14ac:dyDescent="0.25">
      <c r="B32" s="10">
        <v>293.88262192819627</v>
      </c>
    </row>
    <row r="33" spans="2:2" x14ac:dyDescent="0.25">
      <c r="B33" s="10">
        <v>290.80104370546928</v>
      </c>
    </row>
    <row r="34" spans="2:2" x14ac:dyDescent="0.25">
      <c r="B34" s="10">
        <v>307.49798471683096</v>
      </c>
    </row>
    <row r="35" spans="2:2" x14ac:dyDescent="0.25">
      <c r="B35" s="10">
        <v>271.69271724580955</v>
      </c>
    </row>
    <row r="36" spans="2:2" x14ac:dyDescent="0.25">
      <c r="B36" s="10">
        <v>298.93254436659845</v>
      </c>
    </row>
    <row r="37" spans="2:2" x14ac:dyDescent="0.25">
      <c r="B37" s="10">
        <v>271.77977969717659</v>
      </c>
    </row>
    <row r="38" spans="2:2" x14ac:dyDescent="0.25">
      <c r="B38" s="10">
        <v>276.14867360333511</v>
      </c>
    </row>
    <row r="39" spans="2:2" x14ac:dyDescent="0.25">
      <c r="B39" s="10">
        <v>295.21155955952844</v>
      </c>
    </row>
    <row r="40" spans="2:2" x14ac:dyDescent="0.25">
      <c r="B40" s="10">
        <v>292.44314493275829</v>
      </c>
    </row>
    <row r="41" spans="2:2" x14ac:dyDescent="0.25">
      <c r="B41" s="10">
        <v>285.4606564084329</v>
      </c>
    </row>
    <row r="42" spans="2:2" x14ac:dyDescent="0.25">
      <c r="B42" s="10">
        <v>286.36897545263713</v>
      </c>
    </row>
    <row r="43" spans="2:2" x14ac:dyDescent="0.25">
      <c r="B43" s="10">
        <v>286.13863828429749</v>
      </c>
    </row>
    <row r="44" spans="2:2" x14ac:dyDescent="0.25">
      <c r="B44" s="10">
        <v>298.83754857725</v>
      </c>
    </row>
    <row r="45" spans="2:2" x14ac:dyDescent="0.25">
      <c r="B45" s="10">
        <v>290.20040694169114</v>
      </c>
    </row>
    <row r="46" spans="2:2" x14ac:dyDescent="0.25">
      <c r="B46" s="10">
        <v>305.75969299072551</v>
      </c>
    </row>
    <row r="47" spans="2:2" x14ac:dyDescent="0.25">
      <c r="B47" s="10">
        <v>303.56410977815057</v>
      </c>
    </row>
    <row r="48" spans="2:2" x14ac:dyDescent="0.25">
      <c r="B48" s="10">
        <v>296.40970219194361</v>
      </c>
    </row>
    <row r="49" spans="2:2" x14ac:dyDescent="0.25">
      <c r="B49" s="10">
        <v>284.82119804735282</v>
      </c>
    </row>
    <row r="50" spans="2:2" x14ac:dyDescent="0.25">
      <c r="B50" s="10">
        <v>300.25245982855267</v>
      </c>
    </row>
    <row r="51" spans="2:2" x14ac:dyDescent="0.25">
      <c r="B51" s="10">
        <v>297.43643739455899</v>
      </c>
    </row>
  </sheetData>
  <mergeCells count="1">
    <mergeCell ref="G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showGridLines="0" workbookViewId="0">
      <selection activeCell="F2" sqref="F2:I14"/>
    </sheetView>
  </sheetViews>
  <sheetFormatPr baseColWidth="10" defaultRowHeight="15" x14ac:dyDescent="0.25"/>
  <cols>
    <col min="1" max="1" width="18.42578125" customWidth="1"/>
    <col min="7" max="7" width="55.42578125" bestFit="1" customWidth="1"/>
    <col min="8" max="9" width="12" bestFit="1" customWidth="1"/>
  </cols>
  <sheetData>
    <row r="2" spans="1:9" x14ac:dyDescent="0.25">
      <c r="B2" s="2" t="s">
        <v>38</v>
      </c>
      <c r="C2" s="2" t="s">
        <v>39</v>
      </c>
      <c r="G2" t="s">
        <v>4</v>
      </c>
    </row>
    <row r="3" spans="1:9" ht="15.75" thickBot="1" x14ac:dyDescent="0.3">
      <c r="B3" s="3">
        <v>34</v>
      </c>
      <c r="C3" s="3">
        <v>12</v>
      </c>
    </row>
    <row r="4" spans="1:9" x14ac:dyDescent="0.25">
      <c r="B4" s="3">
        <v>52</v>
      </c>
      <c r="C4" s="3">
        <v>8</v>
      </c>
      <c r="G4" s="6"/>
      <c r="H4" s="6" t="s">
        <v>40</v>
      </c>
      <c r="I4" s="6" t="s">
        <v>41</v>
      </c>
    </row>
    <row r="5" spans="1:9" x14ac:dyDescent="0.25">
      <c r="B5" s="3">
        <v>17</v>
      </c>
      <c r="C5" s="3">
        <v>6</v>
      </c>
      <c r="G5" s="4" t="s">
        <v>5</v>
      </c>
      <c r="H5" s="4">
        <v>33.5</v>
      </c>
      <c r="I5" s="4">
        <v>11.1</v>
      </c>
    </row>
    <row r="6" spans="1:9" x14ac:dyDescent="0.25">
      <c r="B6" s="3">
        <v>45</v>
      </c>
      <c r="C6" s="3">
        <v>16</v>
      </c>
      <c r="G6" s="4" t="s">
        <v>6</v>
      </c>
      <c r="H6" s="4">
        <v>401.61111111111109</v>
      </c>
      <c r="I6" s="4">
        <v>18.766666666666676</v>
      </c>
    </row>
    <row r="7" spans="1:9" x14ac:dyDescent="0.25">
      <c r="B7" s="3">
        <v>5</v>
      </c>
      <c r="C7" s="3">
        <v>12</v>
      </c>
      <c r="G7" s="4" t="s">
        <v>7</v>
      </c>
      <c r="H7" s="4">
        <v>10</v>
      </c>
      <c r="I7" s="4">
        <v>10</v>
      </c>
    </row>
    <row r="8" spans="1:9" x14ac:dyDescent="0.25">
      <c r="B8" s="3">
        <v>29</v>
      </c>
      <c r="C8" s="3">
        <v>14</v>
      </c>
      <c r="G8" s="4" t="s">
        <v>8</v>
      </c>
      <c r="H8" s="4">
        <v>0</v>
      </c>
      <c r="I8" s="4"/>
    </row>
    <row r="9" spans="1:9" x14ac:dyDescent="0.25">
      <c r="B9" s="3">
        <v>31</v>
      </c>
      <c r="C9" s="3">
        <v>10</v>
      </c>
      <c r="G9" s="4" t="s">
        <v>9</v>
      </c>
      <c r="H9" s="4">
        <v>10</v>
      </c>
      <c r="I9" s="4"/>
    </row>
    <row r="10" spans="1:9" x14ac:dyDescent="0.25">
      <c r="B10" s="3">
        <v>6</v>
      </c>
      <c r="C10" s="3">
        <v>18</v>
      </c>
      <c r="G10" s="4" t="s">
        <v>10</v>
      </c>
      <c r="H10" s="4">
        <v>3.4548416236339881</v>
      </c>
      <c r="I10" s="4"/>
    </row>
    <row r="11" spans="1:9" x14ac:dyDescent="0.25">
      <c r="B11" s="3">
        <v>52</v>
      </c>
      <c r="C11" s="3">
        <v>4</v>
      </c>
      <c r="G11" s="4" t="s">
        <v>11</v>
      </c>
      <c r="H11" s="4">
        <v>3.0879404308067336E-3</v>
      </c>
      <c r="I11" s="4"/>
    </row>
    <row r="12" spans="1:9" x14ac:dyDescent="0.25">
      <c r="B12" s="3">
        <v>64</v>
      </c>
      <c r="C12" s="3">
        <v>11</v>
      </c>
      <c r="G12" s="4" t="s">
        <v>12</v>
      </c>
      <c r="H12" s="4">
        <v>1.812461122811676</v>
      </c>
      <c r="I12" s="4"/>
    </row>
    <row r="13" spans="1:9" x14ac:dyDescent="0.25">
      <c r="G13" s="4" t="s">
        <v>13</v>
      </c>
      <c r="H13" s="4">
        <v>6.1758808616134671E-3</v>
      </c>
      <c r="I13" s="4"/>
    </row>
    <row r="14" spans="1:9" ht="15.75" thickBot="1" x14ac:dyDescent="0.3">
      <c r="A14" t="s">
        <v>1</v>
      </c>
      <c r="B14" s="7">
        <f>COUNT(B3:B12)</f>
        <v>10</v>
      </c>
      <c r="C14" s="7">
        <f>COUNT(C3:C12)</f>
        <v>10</v>
      </c>
      <c r="G14" s="5" t="s">
        <v>14</v>
      </c>
      <c r="H14" s="5">
        <v>2.2281388519862744</v>
      </c>
      <c r="I14" s="5"/>
    </row>
    <row r="15" spans="1:9" x14ac:dyDescent="0.25">
      <c r="A15" t="s">
        <v>0</v>
      </c>
      <c r="B15" s="7">
        <f>AVERAGE(B3:B12)</f>
        <v>33.5</v>
      </c>
      <c r="C15" s="7">
        <f>AVERAGE(C3:C12)</f>
        <v>11.1</v>
      </c>
    </row>
    <row r="16" spans="1:9" x14ac:dyDescent="0.25">
      <c r="A16" s="1" t="s">
        <v>2</v>
      </c>
      <c r="B16" s="7">
        <f>_xlfn.STDEV.S(B3:B12)</f>
        <v>20.040237301766442</v>
      </c>
      <c r="C16" s="7">
        <f>_xlfn.STDEV.S(C3:C12)</f>
        <v>4.3320510923425957</v>
      </c>
    </row>
    <row r="17" spans="1:3" x14ac:dyDescent="0.25">
      <c r="A17" s="1" t="s">
        <v>3</v>
      </c>
      <c r="B17" s="7">
        <f>_xlfn.VAR.S(B3:B12)</f>
        <v>401.61111111111109</v>
      </c>
      <c r="C17" s="7">
        <f>_xlfn.VAR.S(C3:C12)</f>
        <v>18.766666666666676</v>
      </c>
    </row>
    <row r="19" spans="1:3" x14ac:dyDescent="0.25">
      <c r="A19" s="31" t="s">
        <v>43</v>
      </c>
    </row>
    <row r="20" spans="1:3" x14ac:dyDescent="0.25">
      <c r="A20" t="s">
        <v>30</v>
      </c>
      <c r="B20" s="7">
        <f>(B15-C15)+H14*SQRT((H6/B14)+(I6/C14))</f>
        <v>36.846482855556829</v>
      </c>
    </row>
    <row r="21" spans="1:3" x14ac:dyDescent="0.25">
      <c r="A21" t="s">
        <v>31</v>
      </c>
      <c r="B21" s="7">
        <f>(B15-C15)-H14*SQRT((H6/B14)+(I6/C14))</f>
        <v>7.9535171444431647</v>
      </c>
    </row>
    <row r="23" spans="1:3" x14ac:dyDescent="0.25">
      <c r="A23" s="31" t="s">
        <v>42</v>
      </c>
    </row>
    <row r="24" spans="1:3" x14ac:dyDescent="0.25">
      <c r="A24" t="s">
        <v>30</v>
      </c>
      <c r="B24" s="7">
        <f>(B15-C15)+H12*SQRT((H6/B14)+(I6/C14))</f>
        <v>34.151372008849769</v>
      </c>
    </row>
    <row r="25" spans="1:3" x14ac:dyDescent="0.25">
      <c r="A25" t="s">
        <v>31</v>
      </c>
      <c r="B25" s="7">
        <f>(B15-C15)-H12*SQRT((H6/B14)+(I6/C14))</f>
        <v>10.648627991150228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showGridLines="0" workbookViewId="0">
      <selection activeCell="G2" sqref="G2:I15"/>
    </sheetView>
  </sheetViews>
  <sheetFormatPr baseColWidth="10" defaultRowHeight="15" x14ac:dyDescent="0.25"/>
  <cols>
    <col min="1" max="1" width="16.5703125" bestFit="1" customWidth="1"/>
    <col min="7" max="7" width="47.28515625" bestFit="1" customWidth="1"/>
    <col min="8" max="9" width="14.140625" customWidth="1"/>
  </cols>
  <sheetData>
    <row r="2" spans="1:11" x14ac:dyDescent="0.25">
      <c r="B2" s="2" t="s">
        <v>34</v>
      </c>
      <c r="C2" s="2" t="s">
        <v>35</v>
      </c>
      <c r="D2" s="2" t="s">
        <v>36</v>
      </c>
      <c r="G2" t="s">
        <v>49</v>
      </c>
    </row>
    <row r="3" spans="1:11" ht="15.75" thickBot="1" x14ac:dyDescent="0.3">
      <c r="B3" s="3">
        <v>3</v>
      </c>
      <c r="C3" s="3">
        <v>2</v>
      </c>
      <c r="D3" s="12">
        <f>C3-B3</f>
        <v>-1</v>
      </c>
    </row>
    <row r="4" spans="1:11" x14ac:dyDescent="0.25">
      <c r="B4" s="3">
        <v>4</v>
      </c>
      <c r="C4" s="3">
        <v>4</v>
      </c>
      <c r="D4" s="12">
        <f t="shared" ref="D4:D12" si="0">C4-B4</f>
        <v>0</v>
      </c>
      <c r="G4" s="6"/>
      <c r="H4" s="6" t="s">
        <v>34</v>
      </c>
      <c r="I4" s="6" t="s">
        <v>35</v>
      </c>
    </row>
    <row r="5" spans="1:11" x14ac:dyDescent="0.25">
      <c r="B5" s="3">
        <v>5</v>
      </c>
      <c r="C5" s="3">
        <v>4</v>
      </c>
      <c r="D5" s="12">
        <f t="shared" si="0"/>
        <v>-1</v>
      </c>
      <c r="G5" s="4" t="s">
        <v>5</v>
      </c>
      <c r="H5" s="4">
        <v>5.7</v>
      </c>
      <c r="I5" s="4">
        <v>5.4</v>
      </c>
      <c r="J5" s="4"/>
    </row>
    <row r="6" spans="1:11" x14ac:dyDescent="0.25">
      <c r="B6" s="3">
        <v>5</v>
      </c>
      <c r="C6" s="3">
        <v>5</v>
      </c>
      <c r="D6" s="12">
        <f t="shared" si="0"/>
        <v>0</v>
      </c>
      <c r="G6" s="4" t="s">
        <v>6</v>
      </c>
      <c r="H6" s="4">
        <v>2.2333333333333361</v>
      </c>
      <c r="I6" s="4">
        <v>3.5999999999999974</v>
      </c>
      <c r="J6" s="4"/>
    </row>
    <row r="7" spans="1:11" x14ac:dyDescent="0.25">
      <c r="B7" s="3">
        <v>6</v>
      </c>
      <c r="C7" s="3">
        <v>5</v>
      </c>
      <c r="D7" s="12">
        <f t="shared" si="0"/>
        <v>-1</v>
      </c>
      <c r="G7" s="4" t="s">
        <v>7</v>
      </c>
      <c r="H7" s="4">
        <v>10</v>
      </c>
      <c r="I7" s="4">
        <v>10</v>
      </c>
      <c r="J7" s="4"/>
    </row>
    <row r="8" spans="1:11" x14ac:dyDescent="0.25">
      <c r="B8" s="3">
        <v>6</v>
      </c>
      <c r="C8" s="3">
        <v>6</v>
      </c>
      <c r="D8" s="12">
        <f t="shared" si="0"/>
        <v>0</v>
      </c>
      <c r="G8" s="4" t="s">
        <v>37</v>
      </c>
      <c r="H8" s="4">
        <v>0.94829799465433762</v>
      </c>
      <c r="I8" s="4"/>
      <c r="J8" s="4"/>
    </row>
    <row r="9" spans="1:11" x14ac:dyDescent="0.25">
      <c r="B9" s="3">
        <v>6</v>
      </c>
      <c r="C9" s="3">
        <v>6</v>
      </c>
      <c r="D9" s="12">
        <f t="shared" si="0"/>
        <v>0</v>
      </c>
      <c r="G9" s="4" t="s">
        <v>8</v>
      </c>
      <c r="H9" s="4">
        <v>0</v>
      </c>
      <c r="I9" s="4"/>
      <c r="J9" s="4"/>
    </row>
    <row r="10" spans="1:11" x14ac:dyDescent="0.25">
      <c r="B10" s="3">
        <v>7</v>
      </c>
      <c r="C10" s="3">
        <v>6</v>
      </c>
      <c r="D10" s="12">
        <f t="shared" si="0"/>
        <v>-1</v>
      </c>
      <c r="G10" s="4" t="s">
        <v>9</v>
      </c>
      <c r="H10" s="4">
        <v>9</v>
      </c>
      <c r="I10" s="4"/>
      <c r="J10" s="4"/>
      <c r="K10">
        <f>_xlfn.T.TEST(B3:B12,C3:C12,1,1)</f>
        <v>9.6711029801666029E-2</v>
      </c>
    </row>
    <row r="11" spans="1:11" x14ac:dyDescent="0.25">
      <c r="B11" s="3">
        <v>7</v>
      </c>
      <c r="C11" s="3">
        <v>7</v>
      </c>
      <c r="D11" s="12">
        <f t="shared" si="0"/>
        <v>0</v>
      </c>
      <c r="G11" s="4" t="s">
        <v>10</v>
      </c>
      <c r="H11" s="4">
        <v>1.4055638569974547</v>
      </c>
      <c r="I11" s="4"/>
      <c r="J11" s="4"/>
      <c r="K11">
        <f>_xlfn.CONFIDENCE.T(0.5,D16,D14)</f>
        <v>0.1499872403348084</v>
      </c>
    </row>
    <row r="12" spans="1:11" x14ac:dyDescent="0.25">
      <c r="B12" s="3">
        <v>8</v>
      </c>
      <c r="C12" s="3">
        <v>9</v>
      </c>
      <c r="D12" s="12">
        <f t="shared" si="0"/>
        <v>1</v>
      </c>
      <c r="G12" s="4" t="s">
        <v>11</v>
      </c>
      <c r="H12" s="4">
        <v>9.6711029801666001E-2</v>
      </c>
      <c r="I12" s="4"/>
      <c r="J12" s="4"/>
    </row>
    <row r="13" spans="1:11" ht="15.75" thickBot="1" x14ac:dyDescent="0.3">
      <c r="G13" s="4" t="s">
        <v>12</v>
      </c>
      <c r="H13" s="4">
        <v>1.8331129326562374</v>
      </c>
      <c r="I13" s="4"/>
      <c r="J13" s="4"/>
    </row>
    <row r="14" spans="1:11" x14ac:dyDescent="0.25">
      <c r="A14" t="s">
        <v>1</v>
      </c>
      <c r="B14" s="7">
        <f>COUNT(B3:B12)</f>
        <v>10</v>
      </c>
      <c r="C14" s="26">
        <f>COUNT(C3:C12)</f>
        <v>10</v>
      </c>
      <c r="D14" s="27">
        <f>COUNT(D3:D12)</f>
        <v>10</v>
      </c>
      <c r="G14" s="4" t="s">
        <v>13</v>
      </c>
      <c r="H14" s="4">
        <v>0.193422059603332</v>
      </c>
      <c r="I14" s="4"/>
      <c r="J14" s="4"/>
    </row>
    <row r="15" spans="1:11" ht="15.75" thickBot="1" x14ac:dyDescent="0.3">
      <c r="A15" t="s">
        <v>0</v>
      </c>
      <c r="B15" s="7">
        <f>AVERAGE(B3:B12)</f>
        <v>5.7</v>
      </c>
      <c r="C15" s="26">
        <f>AVERAGE(C3:C12)</f>
        <v>5.4</v>
      </c>
      <c r="D15" s="28">
        <f>AVERAGE(D3:D12)</f>
        <v>-0.3</v>
      </c>
      <c r="G15" s="5" t="s">
        <v>14</v>
      </c>
      <c r="H15" s="5">
        <v>2.2621571627982053</v>
      </c>
      <c r="I15" s="5"/>
    </row>
    <row r="16" spans="1:11" x14ac:dyDescent="0.25">
      <c r="A16" s="1" t="s">
        <v>2</v>
      </c>
      <c r="B16" s="7">
        <f>_xlfn.STDEV.S(B3:B12)</f>
        <v>1.4944341180973273</v>
      </c>
      <c r="C16" s="26">
        <f>_xlfn.STDEV.S(C3:C12)</f>
        <v>1.8973665961010269</v>
      </c>
      <c r="D16" s="28">
        <f>_xlfn.STDEV.S(D3:D12)</f>
        <v>0.67494855771055284</v>
      </c>
    </row>
    <row r="17" spans="1:4" ht="15.75" thickBot="1" x14ac:dyDescent="0.3">
      <c r="A17" s="1" t="s">
        <v>3</v>
      </c>
      <c r="B17" s="7">
        <f>_xlfn.VAR.S(B3:B12)</f>
        <v>2.2333333333333361</v>
      </c>
      <c r="C17" s="26">
        <f>_xlfn.VAR.S(C3:C12)</f>
        <v>3.5999999999999974</v>
      </c>
      <c r="D17" s="29">
        <f>_xlfn.VAR.S(D3:D12)</f>
        <v>0.45555555555555549</v>
      </c>
    </row>
    <row r="19" spans="1:4" ht="15.75" thickBot="1" x14ac:dyDescent="0.3">
      <c r="A19" s="31" t="s">
        <v>43</v>
      </c>
    </row>
    <row r="20" spans="1:4" x14ac:dyDescent="0.25">
      <c r="A20" t="s">
        <v>30</v>
      </c>
      <c r="D20" s="27">
        <f>D15+H15*(D16/SQRT(D14))</f>
        <v>0.1828291119331838</v>
      </c>
    </row>
    <row r="21" spans="1:4" ht="15.75" thickBot="1" x14ac:dyDescent="0.3">
      <c r="A21" t="s">
        <v>31</v>
      </c>
      <c r="D21" s="29">
        <f>D15-H15*(D16/SQRT(D14))</f>
        <v>-0.78282911193318383</v>
      </c>
    </row>
    <row r="23" spans="1:4" x14ac:dyDescent="0.25">
      <c r="A23" s="31" t="s">
        <v>42</v>
      </c>
    </row>
    <row r="24" spans="1:4" x14ac:dyDescent="0.25">
      <c r="A24" t="s">
        <v>30</v>
      </c>
      <c r="D24" s="7">
        <f>D15+H13*(D16/SQRT(D14))</f>
        <v>9.1254994968092085E-2</v>
      </c>
    </row>
    <row r="25" spans="1:4" x14ac:dyDescent="0.25">
      <c r="A25" t="s">
        <v>31</v>
      </c>
      <c r="D25" s="7">
        <f>D15-H13*(D16/SQRT(D14))</f>
        <v>-0.69125499496809206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ONE-SAMPLE</vt:lpstr>
      <vt:lpstr>TWO-SAMPLE</vt:lpstr>
      <vt:lpstr>PAIRED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2016-03-06T13:40:10Z</dcterms:created>
  <dcterms:modified xsi:type="dcterms:W3CDTF">2016-10-21T21:29:10Z</dcterms:modified>
</cp:coreProperties>
</file>