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755"/>
  </bookViews>
  <sheets>
    <sheet name="CLV" sheetId="1" r:id="rId1"/>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N22" i="1"/>
  <c r="N20"/>
  <c r="N19"/>
  <c r="N18"/>
  <c r="N17"/>
  <c r="M20"/>
  <c r="M19"/>
  <c r="M18"/>
  <c r="M17"/>
  <c r="F44"/>
  <c r="G44"/>
  <c r="H44"/>
  <c r="I44"/>
  <c r="J44"/>
  <c r="F45"/>
  <c r="G45"/>
  <c r="H45"/>
  <c r="I45"/>
  <c r="J45"/>
  <c r="F46"/>
  <c r="G46"/>
  <c r="H46"/>
  <c r="I46"/>
  <c r="J46"/>
  <c r="F47"/>
  <c r="G47"/>
  <c r="H47"/>
  <c r="I47"/>
  <c r="J47"/>
  <c r="F48"/>
  <c r="G48"/>
  <c r="H48"/>
  <c r="I48"/>
  <c r="J48"/>
  <c r="F49"/>
  <c r="G49"/>
  <c r="H49"/>
  <c r="I49"/>
  <c r="J49"/>
  <c r="E45"/>
  <c r="E46"/>
  <c r="E47"/>
  <c r="E48"/>
  <c r="E49"/>
  <c r="E44"/>
  <c r="E35"/>
  <c r="F35"/>
  <c r="G35"/>
  <c r="H35"/>
  <c r="I35"/>
  <c r="J35"/>
  <c r="E36"/>
  <c r="F36"/>
  <c r="G36"/>
  <c r="D46" s="1"/>
  <c r="H36"/>
  <c r="I36"/>
  <c r="J36"/>
  <c r="E37"/>
  <c r="F37"/>
  <c r="G37"/>
  <c r="H37"/>
  <c r="I37"/>
  <c r="J37"/>
  <c r="E38"/>
  <c r="F38"/>
  <c r="G38"/>
  <c r="H38"/>
  <c r="I38"/>
  <c r="J38"/>
  <c r="E39"/>
  <c r="F39"/>
  <c r="G39"/>
  <c r="H39"/>
  <c r="I39"/>
  <c r="J39"/>
  <c r="J34"/>
  <c r="F34"/>
  <c r="G34"/>
  <c r="H34"/>
  <c r="I34"/>
  <c r="E34"/>
  <c r="D47"/>
  <c r="D38"/>
  <c r="D37"/>
  <c r="D36"/>
  <c r="D35"/>
  <c r="D34"/>
  <c r="J30"/>
  <c r="I30"/>
  <c r="H30"/>
  <c r="G30"/>
  <c r="F30"/>
  <c r="D30" s="1"/>
  <c r="E30"/>
  <c r="J20"/>
  <c r="I20"/>
  <c r="H20"/>
  <c r="G20"/>
  <c r="F20"/>
  <c r="E20"/>
  <c r="D20" s="1"/>
  <c r="F10"/>
  <c r="G10"/>
  <c r="H10"/>
  <c r="I10"/>
  <c r="J10"/>
  <c r="E10"/>
  <c r="F29"/>
  <c r="G29"/>
  <c r="J29"/>
  <c r="E29"/>
  <c r="H14"/>
  <c r="G15"/>
  <c r="I17"/>
  <c r="H18"/>
  <c r="G19"/>
  <c r="E15"/>
  <c r="E19"/>
  <c r="D18"/>
  <c r="D17"/>
  <c r="D16"/>
  <c r="F16" s="1"/>
  <c r="D15"/>
  <c r="D14"/>
  <c r="D5"/>
  <c r="D6"/>
  <c r="D7"/>
  <c r="D8"/>
  <c r="D9"/>
  <c r="D4"/>
  <c r="N4"/>
  <c r="F14" s="1"/>
  <c r="O4"/>
  <c r="G14" s="1"/>
  <c r="P4"/>
  <c r="Q4"/>
  <c r="I14" s="1"/>
  <c r="R4"/>
  <c r="J14" s="1"/>
  <c r="N5"/>
  <c r="F15" s="1"/>
  <c r="O5"/>
  <c r="P5"/>
  <c r="H15" s="1"/>
  <c r="Q5"/>
  <c r="I15" s="1"/>
  <c r="R5"/>
  <c r="J15" s="1"/>
  <c r="N6"/>
  <c r="O6"/>
  <c r="G16" s="1"/>
  <c r="P6"/>
  <c r="H16" s="1"/>
  <c r="Q6"/>
  <c r="I16" s="1"/>
  <c r="R6"/>
  <c r="N7"/>
  <c r="F17" s="1"/>
  <c r="O7"/>
  <c r="G17" s="1"/>
  <c r="P7"/>
  <c r="H17" s="1"/>
  <c r="Q7"/>
  <c r="R7"/>
  <c r="J17" s="1"/>
  <c r="N8"/>
  <c r="F18" s="1"/>
  <c r="O8"/>
  <c r="G18" s="1"/>
  <c r="P8"/>
  <c r="Q8"/>
  <c r="I18" s="1"/>
  <c r="R8"/>
  <c r="J18" s="1"/>
  <c r="N9"/>
  <c r="F19" s="1"/>
  <c r="O9"/>
  <c r="P9"/>
  <c r="H29" s="1"/>
  <c r="Q9"/>
  <c r="I29" s="1"/>
  <c r="R9"/>
  <c r="J19" s="1"/>
  <c r="M5"/>
  <c r="M6"/>
  <c r="E16" s="1"/>
  <c r="M7"/>
  <c r="E17" s="1"/>
  <c r="M8"/>
  <c r="E18" s="1"/>
  <c r="M9"/>
  <c r="M4"/>
  <c r="E14" s="1"/>
  <c r="D48" l="1"/>
  <c r="D44"/>
  <c r="D45"/>
  <c r="H50"/>
  <c r="G40"/>
  <c r="I40"/>
  <c r="F40"/>
  <c r="J40"/>
  <c r="H40"/>
  <c r="D10"/>
  <c r="D26"/>
  <c r="F26" s="1"/>
  <c r="D24"/>
  <c r="J24" s="1"/>
  <c r="D28"/>
  <c r="D25"/>
  <c r="J25" s="1"/>
  <c r="H19"/>
  <c r="D27" s="1"/>
  <c r="I19"/>
  <c r="J16"/>
  <c r="I24"/>
  <c r="E24"/>
  <c r="H24"/>
  <c r="F24"/>
  <c r="I28"/>
  <c r="E28"/>
  <c r="J28"/>
  <c r="H28"/>
  <c r="G28"/>
  <c r="F28"/>
  <c r="I25"/>
  <c r="G26"/>
  <c r="J26"/>
  <c r="E50" l="1"/>
  <c r="I50"/>
  <c r="F50"/>
  <c r="J50"/>
  <c r="E40"/>
  <c r="D40" s="1"/>
  <c r="J27"/>
  <c r="E27"/>
  <c r="G27"/>
  <c r="F27"/>
  <c r="I27"/>
  <c r="H27"/>
  <c r="H26"/>
  <c r="G25"/>
  <c r="I26"/>
  <c r="E25"/>
  <c r="H25"/>
  <c r="G24"/>
  <c r="E26"/>
  <c r="F25"/>
  <c r="G50" l="1"/>
  <c r="D50" s="1"/>
</calcChain>
</file>

<file path=xl/sharedStrings.xml><?xml version="1.0" encoding="utf-8"?>
<sst xmlns="http://schemas.openxmlformats.org/spreadsheetml/2006/main" count="106" uniqueCount="21">
  <si>
    <t>DISCOUNT RATE</t>
  </si>
  <si>
    <t>WARM</t>
  </si>
  <si>
    <t>COLD</t>
  </si>
  <si>
    <t>INACTIVE</t>
  </si>
  <si>
    <t>NEW CUSTOMER</t>
  </si>
  <si>
    <t>ACTIVE HIGH VALUE</t>
  </si>
  <si>
    <t>ACTIVE LOW VALUE</t>
  </si>
  <si>
    <t>CUSTOMERS' SEGMENTS</t>
  </si>
  <si>
    <t>YEAR -2</t>
  </si>
  <si>
    <t>YEAR -1</t>
  </si>
  <si>
    <t>TOTAL CUSTOMERS</t>
  </si>
  <si>
    <t>YEAR</t>
  </si>
  <si>
    <t>YEAR +1</t>
  </si>
  <si>
    <t>TOTAL VALUE YEAR -1</t>
  </si>
  <si>
    <t>AVG CUSTOMERS' VALUE</t>
  </si>
  <si>
    <t>TOTAL VALUE YEAR</t>
  </si>
  <si>
    <t>TOTAL VALUE YEAR +1</t>
  </si>
  <si>
    <t>YEAR +2</t>
  </si>
  <si>
    <t>YEAR +3</t>
  </si>
  <si>
    <t>CASH FLOW</t>
  </si>
  <si>
    <t>DISCOUNTED CASH FLOW</t>
  </si>
</sst>
</file>

<file path=xl/styles.xml><?xml version="1.0" encoding="utf-8"?>
<styleSheet xmlns="http://schemas.openxmlformats.org/spreadsheetml/2006/main">
  <numFmts count="3">
    <numFmt numFmtId="8" formatCode="&quot;£&quot;#,##0.00;[Red]\-&quot;£&quot;#,##0.00"/>
    <numFmt numFmtId="44" formatCode="_-&quot;£&quot;* #,##0.00_-;\-&quot;£&quot;* #,##0.00_-;_-&quot;£&quot;* &quot;-&quot;??_-;_-@_-"/>
    <numFmt numFmtId="168" formatCode="_-[$€-2]\ * #,##0_-;\-[$€-2]\ * #,##0_-;_-[$€-2]\ * &quot;-&quot;??_-;_-@_-"/>
  </numFmts>
  <fonts count="4">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
    <xf numFmtId="0" fontId="0" fillId="0" borderId="0" xfId="0"/>
    <xf numFmtId="0" fontId="0" fillId="2" borderId="1" xfId="0" applyFill="1" applyBorder="1" applyAlignment="1">
      <alignment horizontal="center"/>
    </xf>
    <xf numFmtId="0" fontId="0" fillId="0" borderId="1" xfId="0" applyFill="1" applyBorder="1" applyAlignment="1">
      <alignment horizontal="center" wrapText="1"/>
    </xf>
    <xf numFmtId="0" fontId="0" fillId="0" borderId="0" xfId="0" applyFill="1" applyBorder="1" applyAlignment="1">
      <alignment horizontal="center" wrapText="1"/>
    </xf>
    <xf numFmtId="0" fontId="0" fillId="0" borderId="0" xfId="0" applyFill="1"/>
    <xf numFmtId="0" fontId="0" fillId="0" borderId="0" xfId="0" applyFill="1" applyAlignment="1">
      <alignment horizont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2" xfId="0" applyFill="1" applyBorder="1" applyAlignment="1">
      <alignment horizontal="center" vertical="center" textRotation="255"/>
    </xf>
    <xf numFmtId="0" fontId="0" fillId="0" borderId="1" xfId="0" applyFill="1" applyBorder="1" applyAlignment="1">
      <alignment horizontal="center"/>
    </xf>
    <xf numFmtId="9" fontId="0" fillId="0" borderId="1" xfId="2" applyFont="1" applyFill="1" applyBorder="1" applyAlignment="1">
      <alignment horizontal="center"/>
    </xf>
    <xf numFmtId="168" fontId="0" fillId="0" borderId="1" xfId="1" applyNumberFormat="1" applyFont="1" applyFill="1" applyBorder="1"/>
    <xf numFmtId="0" fontId="0" fillId="0" borderId="3" xfId="0" applyFill="1" applyBorder="1" applyAlignment="1">
      <alignment horizontal="center" vertical="center" textRotation="255"/>
    </xf>
    <xf numFmtId="0" fontId="0" fillId="0" borderId="4" xfId="0" applyFill="1" applyBorder="1" applyAlignment="1">
      <alignment horizontal="center" vertical="center" textRotation="255"/>
    </xf>
    <xf numFmtId="0" fontId="0" fillId="0" borderId="0" xfId="0" applyFill="1" applyBorder="1" applyAlignment="1">
      <alignment horizontal="center" vertical="center" textRotation="255"/>
    </xf>
    <xf numFmtId="0" fontId="2" fillId="0" borderId="1" xfId="0" applyFont="1" applyFill="1" applyBorder="1" applyAlignment="1">
      <alignment horizontal="center" wrapText="1"/>
    </xf>
    <xf numFmtId="168" fontId="0" fillId="0" borderId="1" xfId="0" applyNumberFormat="1" applyFill="1" applyBorder="1" applyAlignment="1">
      <alignment horizontal="center"/>
    </xf>
    <xf numFmtId="168" fontId="0" fillId="0" borderId="0" xfId="0" applyNumberFormat="1" applyFill="1"/>
    <xf numFmtId="8" fontId="0" fillId="0" borderId="0" xfId="0" applyNumberFormat="1" applyFill="1" applyAlignment="1">
      <alignment horizontal="center"/>
    </xf>
    <xf numFmtId="0" fontId="0" fillId="0" borderId="0" xfId="0" applyFill="1" applyAlignment="1">
      <alignment wrapText="1"/>
    </xf>
    <xf numFmtId="9" fontId="0" fillId="0" borderId="0" xfId="0" applyNumberFormat="1" applyFill="1" applyAlignment="1">
      <alignment horizontal="left"/>
    </xf>
    <xf numFmtId="168" fontId="3" fillId="0" borderId="0" xfId="0" applyNumberFormat="1" applyFont="1" applyFill="1"/>
  </cellXfs>
  <cellStyles count="3">
    <cellStyle name="Normale" xfId="0" builtinId="0"/>
    <cellStyle name="Percentuale" xfId="2" builtinId="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142875</xdr:colOff>
      <xdr:row>10</xdr:row>
      <xdr:rowOff>152400</xdr:rowOff>
    </xdr:from>
    <xdr:to>
      <xdr:col>18</xdr:col>
      <xdr:colOff>95250</xdr:colOff>
      <xdr:row>14</xdr:row>
      <xdr:rowOff>200025</xdr:rowOff>
    </xdr:to>
    <xdr:sp macro="" textlink="">
      <xdr:nvSpPr>
        <xdr:cNvPr id="2" name="Rettangolo arrotondato 1"/>
        <xdr:cNvSpPr/>
      </xdr:nvSpPr>
      <xdr:spPr>
        <a:xfrm>
          <a:off x="7991475" y="3733800"/>
          <a:ext cx="6448425" cy="1209675"/>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t"/>
        <a:lstStyle/>
        <a:p>
          <a:pPr algn="l"/>
          <a:r>
            <a:rPr lang="it-IT" sz="1100"/>
            <a:t>- Insert</a:t>
          </a:r>
          <a:r>
            <a:rPr lang="it-IT" sz="1100" baseline="0"/>
            <a:t> the new data on the first table (green cells E4:J9) specifying the transition from one segment in year -2 to the same or other segments in year -1;</a:t>
          </a:r>
        </a:p>
        <a:p>
          <a:pPr algn="l"/>
          <a:r>
            <a:rPr lang="it-IT" sz="1100" baseline="0"/>
            <a:t>- You should make hypothesis on the number of new customers acquired each year (cells with the number in red such as D19), if you want to calculate the CLV of just the existing customers, put those cells value to 0.</a:t>
          </a:r>
          <a:endParaRPr lang="it-IT"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R50"/>
  <sheetViews>
    <sheetView showGridLines="0" tabSelected="1" topLeftCell="A12" workbookViewId="0">
      <selection activeCell="P22" sqref="P22"/>
    </sheetView>
  </sheetViews>
  <sheetFormatPr defaultColWidth="11.42578125" defaultRowHeight="15"/>
  <cols>
    <col min="1" max="1" width="3.7109375" style="4" customWidth="1"/>
    <col min="2" max="2" width="6" style="4" customWidth="1"/>
    <col min="3" max="4" width="15.42578125" style="4" customWidth="1"/>
    <col min="5" max="10" width="12.85546875" style="4" customWidth="1"/>
    <col min="11" max="11" width="3.5703125" style="4" customWidth="1"/>
    <col min="12" max="12" width="16.7109375" style="4" customWidth="1"/>
    <col min="13" max="18" width="12.85546875" style="4" customWidth="1"/>
    <col min="19" max="19" width="3.85546875" style="4" customWidth="1"/>
    <col min="20" max="16384" width="11.42578125" style="4"/>
  </cols>
  <sheetData>
    <row r="1" spans="2:18">
      <c r="F1" s="5"/>
      <c r="G1" s="5"/>
      <c r="H1" s="5"/>
    </row>
    <row r="2" spans="2:18">
      <c r="E2" s="6" t="s">
        <v>9</v>
      </c>
      <c r="F2" s="7"/>
      <c r="G2" s="7"/>
      <c r="H2" s="7"/>
      <c r="I2" s="7"/>
      <c r="J2" s="8"/>
    </row>
    <row r="3" spans="2:18" ht="31.5" customHeight="1">
      <c r="C3" s="2" t="s">
        <v>7</v>
      </c>
      <c r="D3" s="2" t="s">
        <v>10</v>
      </c>
      <c r="E3" s="2" t="s">
        <v>5</v>
      </c>
      <c r="F3" s="2" t="s">
        <v>6</v>
      </c>
      <c r="G3" s="2" t="s">
        <v>1</v>
      </c>
      <c r="H3" s="2" t="s">
        <v>2</v>
      </c>
      <c r="I3" s="2" t="s">
        <v>3</v>
      </c>
      <c r="J3" s="2" t="s">
        <v>4</v>
      </c>
      <c r="L3" s="2" t="s">
        <v>7</v>
      </c>
      <c r="M3" s="2" t="s">
        <v>5</v>
      </c>
      <c r="N3" s="2" t="s">
        <v>6</v>
      </c>
      <c r="O3" s="2" t="s">
        <v>1</v>
      </c>
      <c r="P3" s="2" t="s">
        <v>2</v>
      </c>
      <c r="Q3" s="2" t="s">
        <v>3</v>
      </c>
      <c r="R3" s="2" t="s">
        <v>4</v>
      </c>
    </row>
    <row r="4" spans="2:18" ht="31.5" customHeight="1">
      <c r="B4" s="9" t="s">
        <v>8</v>
      </c>
      <c r="C4" s="2" t="s">
        <v>5</v>
      </c>
      <c r="D4" s="2">
        <f>SUM(E4:I4)</f>
        <v>180</v>
      </c>
      <c r="E4" s="1">
        <v>80</v>
      </c>
      <c r="F4" s="1">
        <v>40</v>
      </c>
      <c r="G4" s="1">
        <v>30</v>
      </c>
      <c r="H4" s="1">
        <v>20</v>
      </c>
      <c r="I4" s="1">
        <v>10</v>
      </c>
      <c r="J4" s="1">
        <v>0</v>
      </c>
      <c r="L4" s="2" t="s">
        <v>5</v>
      </c>
      <c r="M4" s="11">
        <f>E4/SUM($E4:$J4)</f>
        <v>0.44444444444444442</v>
      </c>
      <c r="N4" s="11">
        <f t="shared" ref="N4:R9" si="0">F4/SUM($E4:$J4)</f>
        <v>0.22222222222222221</v>
      </c>
      <c r="O4" s="11">
        <f t="shared" si="0"/>
        <v>0.16666666666666666</v>
      </c>
      <c r="P4" s="11">
        <f t="shared" si="0"/>
        <v>0.1111111111111111</v>
      </c>
      <c r="Q4" s="11">
        <f t="shared" si="0"/>
        <v>5.5555555555555552E-2</v>
      </c>
      <c r="R4" s="11">
        <f t="shared" si="0"/>
        <v>0</v>
      </c>
    </row>
    <row r="5" spans="2:18" ht="31.5" customHeight="1">
      <c r="B5" s="13"/>
      <c r="C5" s="2" t="s">
        <v>6</v>
      </c>
      <c r="D5" s="2">
        <f t="shared" ref="D5:D10" si="1">SUM(E5:I5)</f>
        <v>200</v>
      </c>
      <c r="E5" s="1">
        <v>20</v>
      </c>
      <c r="F5" s="1">
        <v>60</v>
      </c>
      <c r="G5" s="1">
        <v>60</v>
      </c>
      <c r="H5" s="1">
        <v>40</v>
      </c>
      <c r="I5" s="1">
        <v>20</v>
      </c>
      <c r="J5" s="1">
        <v>0</v>
      </c>
      <c r="L5" s="2" t="s">
        <v>6</v>
      </c>
      <c r="M5" s="11">
        <f t="shared" ref="M5:M9" si="2">E5/SUM($E5:$J5)</f>
        <v>0.1</v>
      </c>
      <c r="N5" s="11">
        <f t="shared" si="0"/>
        <v>0.3</v>
      </c>
      <c r="O5" s="11">
        <f t="shared" si="0"/>
        <v>0.3</v>
      </c>
      <c r="P5" s="11">
        <f t="shared" si="0"/>
        <v>0.2</v>
      </c>
      <c r="Q5" s="11">
        <f t="shared" si="0"/>
        <v>0.1</v>
      </c>
      <c r="R5" s="11">
        <f t="shared" si="0"/>
        <v>0</v>
      </c>
    </row>
    <row r="6" spans="2:18" ht="31.5" customHeight="1">
      <c r="B6" s="13"/>
      <c r="C6" s="2" t="s">
        <v>1</v>
      </c>
      <c r="D6" s="2">
        <f t="shared" si="1"/>
        <v>270</v>
      </c>
      <c r="E6" s="1">
        <v>30</v>
      </c>
      <c r="F6" s="1">
        <v>50</v>
      </c>
      <c r="G6" s="1">
        <v>80</v>
      </c>
      <c r="H6" s="1">
        <v>70</v>
      </c>
      <c r="I6" s="1">
        <v>40</v>
      </c>
      <c r="J6" s="1">
        <v>0</v>
      </c>
      <c r="L6" s="2" t="s">
        <v>1</v>
      </c>
      <c r="M6" s="11">
        <f t="shared" si="2"/>
        <v>0.1111111111111111</v>
      </c>
      <c r="N6" s="11">
        <f t="shared" si="0"/>
        <v>0.18518518518518517</v>
      </c>
      <c r="O6" s="11">
        <f t="shared" si="0"/>
        <v>0.29629629629629628</v>
      </c>
      <c r="P6" s="11">
        <f t="shared" si="0"/>
        <v>0.25925925925925924</v>
      </c>
      <c r="Q6" s="11">
        <f t="shared" si="0"/>
        <v>0.14814814814814814</v>
      </c>
      <c r="R6" s="11">
        <f t="shared" si="0"/>
        <v>0</v>
      </c>
    </row>
    <row r="7" spans="2:18" ht="31.5" customHeight="1">
      <c r="B7" s="13"/>
      <c r="C7" s="2" t="s">
        <v>2</v>
      </c>
      <c r="D7" s="2">
        <f t="shared" si="1"/>
        <v>200</v>
      </c>
      <c r="E7" s="1">
        <v>10</v>
      </c>
      <c r="F7" s="1">
        <v>20</v>
      </c>
      <c r="G7" s="1">
        <v>30</v>
      </c>
      <c r="H7" s="1">
        <v>60</v>
      </c>
      <c r="I7" s="1">
        <v>80</v>
      </c>
      <c r="J7" s="1">
        <v>0</v>
      </c>
      <c r="L7" s="2" t="s">
        <v>2</v>
      </c>
      <c r="M7" s="11">
        <f t="shared" si="2"/>
        <v>0.05</v>
      </c>
      <c r="N7" s="11">
        <f t="shared" si="0"/>
        <v>0.1</v>
      </c>
      <c r="O7" s="11">
        <f t="shared" si="0"/>
        <v>0.15</v>
      </c>
      <c r="P7" s="11">
        <f t="shared" si="0"/>
        <v>0.3</v>
      </c>
      <c r="Q7" s="11">
        <f t="shared" si="0"/>
        <v>0.4</v>
      </c>
      <c r="R7" s="11">
        <f t="shared" si="0"/>
        <v>0</v>
      </c>
    </row>
    <row r="8" spans="2:18" ht="31.5" customHeight="1">
      <c r="B8" s="13"/>
      <c r="C8" s="2" t="s">
        <v>3</v>
      </c>
      <c r="D8" s="2">
        <f t="shared" si="1"/>
        <v>160</v>
      </c>
      <c r="E8" s="1">
        <v>10</v>
      </c>
      <c r="F8" s="1">
        <v>15</v>
      </c>
      <c r="G8" s="1">
        <v>25</v>
      </c>
      <c r="H8" s="1">
        <v>30</v>
      </c>
      <c r="I8" s="1">
        <v>80</v>
      </c>
      <c r="J8" s="1">
        <v>0</v>
      </c>
      <c r="L8" s="2" t="s">
        <v>3</v>
      </c>
      <c r="M8" s="11">
        <f t="shared" si="2"/>
        <v>6.25E-2</v>
      </c>
      <c r="N8" s="11">
        <f t="shared" si="0"/>
        <v>9.375E-2</v>
      </c>
      <c r="O8" s="11">
        <f t="shared" si="0"/>
        <v>0.15625</v>
      </c>
      <c r="P8" s="11">
        <f t="shared" si="0"/>
        <v>0.1875</v>
      </c>
      <c r="Q8" s="11">
        <f t="shared" si="0"/>
        <v>0.5</v>
      </c>
      <c r="R8" s="11">
        <f t="shared" si="0"/>
        <v>0</v>
      </c>
    </row>
    <row r="9" spans="2:18" ht="31.5" customHeight="1">
      <c r="B9" s="14"/>
      <c r="C9" s="2" t="s">
        <v>4</v>
      </c>
      <c r="D9" s="2">
        <f t="shared" si="1"/>
        <v>45</v>
      </c>
      <c r="E9" s="1">
        <v>10</v>
      </c>
      <c r="F9" s="1">
        <v>15</v>
      </c>
      <c r="G9" s="1">
        <v>10</v>
      </c>
      <c r="H9" s="1">
        <v>10</v>
      </c>
      <c r="I9" s="1">
        <v>0</v>
      </c>
      <c r="J9" s="1">
        <v>0</v>
      </c>
      <c r="L9" s="2" t="s">
        <v>4</v>
      </c>
      <c r="M9" s="11">
        <f t="shared" si="2"/>
        <v>0.22222222222222221</v>
      </c>
      <c r="N9" s="11">
        <f t="shared" si="0"/>
        <v>0.33333333333333331</v>
      </c>
      <c r="O9" s="11">
        <f t="shared" si="0"/>
        <v>0.22222222222222221</v>
      </c>
      <c r="P9" s="11">
        <f t="shared" si="0"/>
        <v>0.22222222222222221</v>
      </c>
      <c r="Q9" s="11">
        <f t="shared" si="0"/>
        <v>0</v>
      </c>
      <c r="R9" s="11">
        <f t="shared" si="0"/>
        <v>0</v>
      </c>
    </row>
    <row r="10" spans="2:18" ht="31.5" customHeight="1">
      <c r="B10" s="15"/>
      <c r="C10" s="2" t="s">
        <v>13</v>
      </c>
      <c r="D10" s="17">
        <f t="shared" si="1"/>
        <v>660500</v>
      </c>
      <c r="E10" s="17">
        <f>SUM(E4:E9)*M$10</f>
        <v>320000</v>
      </c>
      <c r="F10" s="17">
        <f t="shared" ref="F10:J10" si="3">SUM(F4:F9)*N$10</f>
        <v>200000</v>
      </c>
      <c r="G10" s="17">
        <f t="shared" si="3"/>
        <v>117500</v>
      </c>
      <c r="H10" s="17">
        <f t="shared" si="3"/>
        <v>23000</v>
      </c>
      <c r="I10" s="17">
        <f t="shared" si="3"/>
        <v>0</v>
      </c>
      <c r="J10" s="17">
        <f t="shared" si="3"/>
        <v>0</v>
      </c>
      <c r="L10" s="2" t="s">
        <v>14</v>
      </c>
      <c r="M10" s="12">
        <v>2000</v>
      </c>
      <c r="N10" s="12">
        <v>1000</v>
      </c>
      <c r="O10" s="12">
        <v>500</v>
      </c>
      <c r="P10" s="12">
        <v>100</v>
      </c>
      <c r="Q10" s="12">
        <v>0</v>
      </c>
      <c r="R10" s="12">
        <v>50</v>
      </c>
    </row>
    <row r="12" spans="2:18">
      <c r="E12" s="6" t="s">
        <v>11</v>
      </c>
      <c r="F12" s="7"/>
      <c r="G12" s="7"/>
      <c r="H12" s="7"/>
      <c r="I12" s="7"/>
      <c r="J12" s="8"/>
    </row>
    <row r="13" spans="2:18" ht="30">
      <c r="C13" s="2" t="s">
        <v>7</v>
      </c>
      <c r="D13" s="2" t="s">
        <v>10</v>
      </c>
      <c r="E13" s="2" t="s">
        <v>5</v>
      </c>
      <c r="F13" s="2" t="s">
        <v>6</v>
      </c>
      <c r="G13" s="2" t="s">
        <v>1</v>
      </c>
      <c r="H13" s="2" t="s">
        <v>2</v>
      </c>
      <c r="I13" s="2" t="s">
        <v>3</v>
      </c>
      <c r="J13" s="2" t="s">
        <v>4</v>
      </c>
      <c r="L13" s="3"/>
    </row>
    <row r="14" spans="2:18" ht="31.5" customHeight="1">
      <c r="B14" s="9" t="s">
        <v>9</v>
      </c>
      <c r="C14" s="2" t="s">
        <v>5</v>
      </c>
      <c r="D14" s="2">
        <f>SUM(E4:E9)</f>
        <v>160</v>
      </c>
      <c r="E14" s="10">
        <f>ROUND(M4*$D14,0)</f>
        <v>71</v>
      </c>
      <c r="F14" s="10">
        <f>ROUND(N4*$D14,0)</f>
        <v>36</v>
      </c>
      <c r="G14" s="10">
        <f>ROUND(O4*$D14,0)</f>
        <v>27</v>
      </c>
      <c r="H14" s="10">
        <f>ROUND(P4*$D14,0)</f>
        <v>18</v>
      </c>
      <c r="I14" s="10">
        <f>ROUND(Q4*$D14,0)</f>
        <v>9</v>
      </c>
      <c r="J14" s="10">
        <f>ROUND(R4*$D14,0)</f>
        <v>0</v>
      </c>
    </row>
    <row r="15" spans="2:18" ht="31.5" customHeight="1">
      <c r="B15" s="13"/>
      <c r="C15" s="2" t="s">
        <v>6</v>
      </c>
      <c r="D15" s="2">
        <f>SUM(F4:F9)</f>
        <v>200</v>
      </c>
      <c r="E15" s="10">
        <f>ROUND(M5*$D15,0)</f>
        <v>20</v>
      </c>
      <c r="F15" s="10">
        <f>ROUND(N5*$D15,0)</f>
        <v>60</v>
      </c>
      <c r="G15" s="10">
        <f>ROUND(O5*$D15,0)</f>
        <v>60</v>
      </c>
      <c r="H15" s="10">
        <f>ROUND(P5*$D15,0)</f>
        <v>40</v>
      </c>
      <c r="I15" s="10">
        <f>ROUND(Q5*$D15,0)</f>
        <v>20</v>
      </c>
      <c r="J15" s="10">
        <f>ROUND(R5*$D15,0)</f>
        <v>0</v>
      </c>
    </row>
    <row r="16" spans="2:18" ht="31.5" customHeight="1">
      <c r="B16" s="13"/>
      <c r="C16" s="2" t="s">
        <v>1</v>
      </c>
      <c r="D16" s="2">
        <f>SUM(G4:G9)</f>
        <v>235</v>
      </c>
      <c r="E16" s="10">
        <f>ROUND(M6*$D16,0)</f>
        <v>26</v>
      </c>
      <c r="F16" s="10">
        <f>ROUND(N6*$D16,0)</f>
        <v>44</v>
      </c>
      <c r="G16" s="10">
        <f>ROUND(O6*$D16,0)</f>
        <v>70</v>
      </c>
      <c r="H16" s="10">
        <f>ROUND(P6*$D16,0)</f>
        <v>61</v>
      </c>
      <c r="I16" s="10">
        <f>ROUND(Q6*$D16,0)</f>
        <v>35</v>
      </c>
      <c r="J16" s="10">
        <f>ROUND(R6*$D16,0)</f>
        <v>0</v>
      </c>
      <c r="M16" s="19" t="s">
        <v>19</v>
      </c>
      <c r="N16" s="20" t="s">
        <v>20</v>
      </c>
    </row>
    <row r="17" spans="2:14" ht="31.5" customHeight="1">
      <c r="B17" s="13"/>
      <c r="C17" s="2" t="s">
        <v>2</v>
      </c>
      <c r="D17" s="2">
        <f>SUM(H4:H9)</f>
        <v>230</v>
      </c>
      <c r="E17" s="10">
        <f>ROUND(M7*$D17,0)</f>
        <v>12</v>
      </c>
      <c r="F17" s="10">
        <f>ROUND(N7*$D17,0)</f>
        <v>23</v>
      </c>
      <c r="G17" s="10">
        <f>ROUND(O7*$D17,0)</f>
        <v>35</v>
      </c>
      <c r="H17" s="10">
        <f>ROUND(P7*$D17,0)</f>
        <v>69</v>
      </c>
      <c r="I17" s="10">
        <f>ROUND(Q7*$D17,0)</f>
        <v>92</v>
      </c>
      <c r="J17" s="10">
        <f>ROUND(R7*$D17,0)</f>
        <v>0</v>
      </c>
      <c r="L17" s="4" t="s">
        <v>11</v>
      </c>
      <c r="M17" s="18">
        <f>D20</f>
        <v>653700</v>
      </c>
      <c r="N17" s="18">
        <f>M17/(1+$M$22)^1</f>
        <v>594272.72727272718</v>
      </c>
    </row>
    <row r="18" spans="2:14" ht="31.5" customHeight="1">
      <c r="B18" s="13"/>
      <c r="C18" s="2" t="s">
        <v>3</v>
      </c>
      <c r="D18" s="2">
        <f>SUM(I4:I9)</f>
        <v>230</v>
      </c>
      <c r="E18" s="10">
        <f>ROUND(M8*$D18,0)</f>
        <v>14</v>
      </c>
      <c r="F18" s="10">
        <f>ROUND(N8*$D18,0)</f>
        <v>22</v>
      </c>
      <c r="G18" s="10">
        <f>ROUND(O8*$D18,0)</f>
        <v>36</v>
      </c>
      <c r="H18" s="10">
        <f>ROUND(P8*$D18,0)</f>
        <v>43</v>
      </c>
      <c r="I18" s="10">
        <f>ROUND(Q8*$D18,0)</f>
        <v>115</v>
      </c>
      <c r="J18" s="10">
        <f>ROUND(R8*$D18,0)</f>
        <v>0</v>
      </c>
      <c r="L18" s="4" t="s">
        <v>12</v>
      </c>
      <c r="M18" s="18">
        <f>D30</f>
        <v>667500</v>
      </c>
      <c r="N18" s="18">
        <f>M18/(1+$M$22)^2</f>
        <v>551652.89256198343</v>
      </c>
    </row>
    <row r="19" spans="2:14" ht="31.5" customHeight="1">
      <c r="B19" s="14"/>
      <c r="C19" s="2" t="s">
        <v>4</v>
      </c>
      <c r="D19" s="16">
        <v>50</v>
      </c>
      <c r="E19" s="10">
        <f>ROUND(M9*$D19,0)</f>
        <v>11</v>
      </c>
      <c r="F19" s="10">
        <f>ROUND(N9*$D19,0)</f>
        <v>17</v>
      </c>
      <c r="G19" s="10">
        <f>ROUND(O9*$D19,0)</f>
        <v>11</v>
      </c>
      <c r="H19" s="10">
        <f>ROUND(P9*$D19,0)</f>
        <v>11</v>
      </c>
      <c r="I19" s="10">
        <f>ROUND(Q9*$D19,0)</f>
        <v>0</v>
      </c>
      <c r="J19" s="10">
        <f>ROUND(R9*$D19,0)</f>
        <v>0</v>
      </c>
      <c r="L19" s="4" t="s">
        <v>17</v>
      </c>
      <c r="M19" s="18">
        <f>D40</f>
        <v>698800</v>
      </c>
      <c r="N19" s="18">
        <f>M19/(1+$M$22)^3</f>
        <v>525018.78287002235</v>
      </c>
    </row>
    <row r="20" spans="2:14" ht="31.5" customHeight="1">
      <c r="B20" s="15"/>
      <c r="C20" s="2" t="s">
        <v>15</v>
      </c>
      <c r="D20" s="17">
        <f t="shared" ref="D20" si="4">SUM(E20:I20)</f>
        <v>653700</v>
      </c>
      <c r="E20" s="17">
        <f>SUM(E14:E19)*M$10</f>
        <v>308000</v>
      </c>
      <c r="F20" s="17">
        <f t="shared" ref="F20" si="5">SUM(F14:F19)*N$10</f>
        <v>202000</v>
      </c>
      <c r="G20" s="17">
        <f t="shared" ref="G20" si="6">SUM(G14:G19)*O$10</f>
        <v>119500</v>
      </c>
      <c r="H20" s="17">
        <f t="shared" ref="H20" si="7">SUM(H14:H19)*P$10</f>
        <v>24200</v>
      </c>
      <c r="I20" s="17">
        <f t="shared" ref="I20" si="8">SUM(I14:I19)*Q$10</f>
        <v>0</v>
      </c>
      <c r="J20" s="17">
        <f t="shared" ref="J20" si="9">SUM(J14:J19)*R$10</f>
        <v>0</v>
      </c>
      <c r="L20" s="4" t="s">
        <v>18</v>
      </c>
      <c r="M20" s="18">
        <f>D50</f>
        <v>732200</v>
      </c>
      <c r="N20" s="18">
        <f>M20/(1+$M$22)^4</f>
        <v>500102.45201830461</v>
      </c>
    </row>
    <row r="22" spans="2:14">
      <c r="E22" s="6" t="s">
        <v>12</v>
      </c>
      <c r="F22" s="7"/>
      <c r="G22" s="7"/>
      <c r="H22" s="7"/>
      <c r="I22" s="7"/>
      <c r="J22" s="8"/>
      <c r="L22" s="4" t="s">
        <v>0</v>
      </c>
      <c r="M22" s="21">
        <v>0.1</v>
      </c>
      <c r="N22" s="22">
        <f>SUM(N17:N20)</f>
        <v>2171046.8547230377</v>
      </c>
    </row>
    <row r="23" spans="2:14" ht="30">
      <c r="C23" s="2" t="s">
        <v>7</v>
      </c>
      <c r="D23" s="2" t="s">
        <v>10</v>
      </c>
      <c r="E23" s="2" t="s">
        <v>5</v>
      </c>
      <c r="F23" s="2" t="s">
        <v>6</v>
      </c>
      <c r="G23" s="2" t="s">
        <v>1</v>
      </c>
      <c r="H23" s="2" t="s">
        <v>2</v>
      </c>
      <c r="I23" s="2" t="s">
        <v>3</v>
      </c>
      <c r="J23" s="2" t="s">
        <v>4</v>
      </c>
    </row>
    <row r="24" spans="2:14" ht="31.5" customHeight="1">
      <c r="B24" s="9" t="s">
        <v>11</v>
      </c>
      <c r="C24" s="2" t="s">
        <v>5</v>
      </c>
      <c r="D24" s="2">
        <f>SUM(E14:E19)</f>
        <v>154</v>
      </c>
      <c r="E24" s="10">
        <f>ROUND(M4*$D24,0)</f>
        <v>68</v>
      </c>
      <c r="F24" s="10">
        <f>ROUND(N4*$D24,0)</f>
        <v>34</v>
      </c>
      <c r="G24" s="10">
        <f>ROUND(O4*$D24,0)</f>
        <v>26</v>
      </c>
      <c r="H24" s="10">
        <f>ROUND(P4*$D24,0)</f>
        <v>17</v>
      </c>
      <c r="I24" s="10">
        <f>ROUND(Q4*$D24,0)</f>
        <v>9</v>
      </c>
      <c r="J24" s="10">
        <f>ROUND(R4*$D24,0)</f>
        <v>0</v>
      </c>
    </row>
    <row r="25" spans="2:14" ht="31.5" customHeight="1">
      <c r="B25" s="13"/>
      <c r="C25" s="2" t="s">
        <v>6</v>
      </c>
      <c r="D25" s="2">
        <f>SUM(F14:F19)</f>
        <v>202</v>
      </c>
      <c r="E25" s="10">
        <f>ROUND(M5*$D25,0)</f>
        <v>20</v>
      </c>
      <c r="F25" s="10">
        <f>ROUND(N5*$D25,0)</f>
        <v>61</v>
      </c>
      <c r="G25" s="10">
        <f>ROUND(O5*$D25,0)</f>
        <v>61</v>
      </c>
      <c r="H25" s="10">
        <f>ROUND(P5*$D25,0)</f>
        <v>40</v>
      </c>
      <c r="I25" s="10">
        <f>ROUND(Q5*$D25,0)</f>
        <v>20</v>
      </c>
      <c r="J25" s="10">
        <f>ROUND(R5*$D25,0)</f>
        <v>0</v>
      </c>
    </row>
    <row r="26" spans="2:14" ht="31.5" customHeight="1">
      <c r="B26" s="13"/>
      <c r="C26" s="2" t="s">
        <v>1</v>
      </c>
      <c r="D26" s="2">
        <f>SUM(G14:G19)</f>
        <v>239</v>
      </c>
      <c r="E26" s="10">
        <f>ROUND(M6*$D26,0)</f>
        <v>27</v>
      </c>
      <c r="F26" s="10">
        <f>ROUND(N6*$D26,0)</f>
        <v>44</v>
      </c>
      <c r="G26" s="10">
        <f>ROUND(O6*$D26,0)</f>
        <v>71</v>
      </c>
      <c r="H26" s="10">
        <f>ROUND(P6*$D26,0)</f>
        <v>62</v>
      </c>
      <c r="I26" s="10">
        <f>ROUND(Q6*$D26,0)</f>
        <v>35</v>
      </c>
      <c r="J26" s="10">
        <f>ROUND(R6*$D26,0)</f>
        <v>0</v>
      </c>
    </row>
    <row r="27" spans="2:14" ht="31.5" customHeight="1">
      <c r="B27" s="13"/>
      <c r="C27" s="2" t="s">
        <v>2</v>
      </c>
      <c r="D27" s="2">
        <f>SUM(H14:H19)</f>
        <v>242</v>
      </c>
      <c r="E27" s="10">
        <f>ROUND(M7*$D27,0)</f>
        <v>12</v>
      </c>
      <c r="F27" s="10">
        <f>ROUND(N7*$D27,0)</f>
        <v>24</v>
      </c>
      <c r="G27" s="10">
        <f>ROUND(O7*$D27,0)</f>
        <v>36</v>
      </c>
      <c r="H27" s="10">
        <f>ROUND(P7*$D27,0)</f>
        <v>73</v>
      </c>
      <c r="I27" s="10">
        <f>ROUND(Q7*$D27,0)</f>
        <v>97</v>
      </c>
      <c r="J27" s="10">
        <f>ROUND(R7*$D27,0)</f>
        <v>0</v>
      </c>
    </row>
    <row r="28" spans="2:14" ht="31.5" customHeight="1">
      <c r="B28" s="13"/>
      <c r="C28" s="2" t="s">
        <v>3</v>
      </c>
      <c r="D28" s="2">
        <f>SUM(I14:I19)</f>
        <v>271</v>
      </c>
      <c r="E28" s="10">
        <f>ROUND(M8*$D28,0)</f>
        <v>17</v>
      </c>
      <c r="F28" s="10">
        <f>ROUND(N8*$D28,0)</f>
        <v>25</v>
      </c>
      <c r="G28" s="10">
        <f>ROUND(O8*$D28,0)</f>
        <v>42</v>
      </c>
      <c r="H28" s="10">
        <f>ROUND(P8*$D28,0)</f>
        <v>51</v>
      </c>
      <c r="I28" s="10">
        <f>ROUND(Q8*$D28,0)</f>
        <v>136</v>
      </c>
      <c r="J28" s="10">
        <f>ROUND(R8*$D28,0)</f>
        <v>0</v>
      </c>
    </row>
    <row r="29" spans="2:14" ht="31.5" customHeight="1">
      <c r="B29" s="14"/>
      <c r="C29" s="2" t="s">
        <v>4</v>
      </c>
      <c r="D29" s="16">
        <v>55</v>
      </c>
      <c r="E29" s="10">
        <f>ROUND(M9*$D29,0)</f>
        <v>12</v>
      </c>
      <c r="F29" s="10">
        <f>ROUND(N9*$D29,0)</f>
        <v>18</v>
      </c>
      <c r="G29" s="10">
        <f>ROUND(O9*$D29,0)</f>
        <v>12</v>
      </c>
      <c r="H29" s="10">
        <f>ROUND(P9*$D29,0)</f>
        <v>12</v>
      </c>
      <c r="I29" s="10">
        <f>ROUND(Q9*$D29,0)</f>
        <v>0</v>
      </c>
      <c r="J29" s="10">
        <f>ROUND(R9*$D29,0)</f>
        <v>0</v>
      </c>
    </row>
    <row r="30" spans="2:14" ht="30">
      <c r="C30" s="2" t="s">
        <v>16</v>
      </c>
      <c r="D30" s="17">
        <f t="shared" ref="D30" si="10">SUM(E30:I30)</f>
        <v>667500</v>
      </c>
      <c r="E30" s="17">
        <f>SUM(E24:E29)*M$10</f>
        <v>312000</v>
      </c>
      <c r="F30" s="17">
        <f t="shared" ref="F30" si="11">SUM(F24:F29)*N$10</f>
        <v>206000</v>
      </c>
      <c r="G30" s="17">
        <f t="shared" ref="G30" si="12">SUM(G24:G29)*O$10</f>
        <v>124000</v>
      </c>
      <c r="H30" s="17">
        <f t="shared" ref="H30" si="13">SUM(H24:H29)*P$10</f>
        <v>25500</v>
      </c>
      <c r="I30" s="17">
        <f t="shared" ref="I30" si="14">SUM(I24:I29)*Q$10</f>
        <v>0</v>
      </c>
      <c r="J30" s="17">
        <f t="shared" ref="J30" si="15">SUM(J24:J29)*R$10</f>
        <v>0</v>
      </c>
    </row>
    <row r="32" spans="2:14">
      <c r="E32" s="6" t="s">
        <v>17</v>
      </c>
      <c r="F32" s="7"/>
      <c r="G32" s="7"/>
      <c r="H32" s="7"/>
      <c r="I32" s="7"/>
      <c r="J32" s="8"/>
    </row>
    <row r="33" spans="2:10" ht="30">
      <c r="C33" s="2" t="s">
        <v>7</v>
      </c>
      <c r="D33" s="2" t="s">
        <v>10</v>
      </c>
      <c r="E33" s="2" t="s">
        <v>5</v>
      </c>
      <c r="F33" s="2" t="s">
        <v>6</v>
      </c>
      <c r="G33" s="2" t="s">
        <v>1</v>
      </c>
      <c r="H33" s="2" t="s">
        <v>2</v>
      </c>
      <c r="I33" s="2" t="s">
        <v>3</v>
      </c>
      <c r="J33" s="2" t="s">
        <v>4</v>
      </c>
    </row>
    <row r="34" spans="2:10" ht="31.5" customHeight="1">
      <c r="B34" s="9" t="s">
        <v>11</v>
      </c>
      <c r="C34" s="2" t="s">
        <v>5</v>
      </c>
      <c r="D34" s="2">
        <f>SUM(E24:E29)</f>
        <v>156</v>
      </c>
      <c r="E34" s="10">
        <f>ROUND(M4*$D34,0)</f>
        <v>69</v>
      </c>
      <c r="F34" s="10">
        <f t="shared" ref="F34:I34" si="16">ROUND(N4*$D34,0)</f>
        <v>35</v>
      </c>
      <c r="G34" s="10">
        <f t="shared" si="16"/>
        <v>26</v>
      </c>
      <c r="H34" s="10">
        <f t="shared" si="16"/>
        <v>17</v>
      </c>
      <c r="I34" s="10">
        <f t="shared" si="16"/>
        <v>9</v>
      </c>
      <c r="J34" s="10">
        <f>ROUND(R4*$D34,0)</f>
        <v>0</v>
      </c>
    </row>
    <row r="35" spans="2:10" ht="31.5" customHeight="1">
      <c r="B35" s="13"/>
      <c r="C35" s="2" t="s">
        <v>6</v>
      </c>
      <c r="D35" s="2">
        <f>SUM(F24:F29)</f>
        <v>206</v>
      </c>
      <c r="E35" s="10">
        <f t="shared" ref="E35:E39" si="17">ROUND(M5*$D35,0)</f>
        <v>21</v>
      </c>
      <c r="F35" s="10">
        <f t="shared" ref="F35:F39" si="18">ROUND(N5*$D35,0)</f>
        <v>62</v>
      </c>
      <c r="G35" s="10">
        <f t="shared" ref="G35:G39" si="19">ROUND(O5*$D35,0)</f>
        <v>62</v>
      </c>
      <c r="H35" s="10">
        <f t="shared" ref="H35:H39" si="20">ROUND(P5*$D35,0)</f>
        <v>41</v>
      </c>
      <c r="I35" s="10">
        <f t="shared" ref="I35:J39" si="21">ROUND(Q5*$D35,0)</f>
        <v>21</v>
      </c>
      <c r="J35" s="10">
        <f t="shared" si="21"/>
        <v>0</v>
      </c>
    </row>
    <row r="36" spans="2:10" ht="31.5" customHeight="1">
      <c r="B36" s="13"/>
      <c r="C36" s="2" t="s">
        <v>1</v>
      </c>
      <c r="D36" s="2">
        <f>SUM(G24:G29)</f>
        <v>248</v>
      </c>
      <c r="E36" s="10">
        <f t="shared" si="17"/>
        <v>28</v>
      </c>
      <c r="F36" s="10">
        <f t="shared" si="18"/>
        <v>46</v>
      </c>
      <c r="G36" s="10">
        <f t="shared" si="19"/>
        <v>73</v>
      </c>
      <c r="H36" s="10">
        <f t="shared" si="20"/>
        <v>64</v>
      </c>
      <c r="I36" s="10">
        <f t="shared" si="21"/>
        <v>37</v>
      </c>
      <c r="J36" s="10">
        <f t="shared" ref="J36:J39" si="22">ROUND(R6*$D36,0)</f>
        <v>0</v>
      </c>
    </row>
    <row r="37" spans="2:10" ht="31.5" customHeight="1">
      <c r="B37" s="13"/>
      <c r="C37" s="2" t="s">
        <v>2</v>
      </c>
      <c r="D37" s="2">
        <f>SUM(H24:H29)</f>
        <v>255</v>
      </c>
      <c r="E37" s="10">
        <f t="shared" si="17"/>
        <v>13</v>
      </c>
      <c r="F37" s="10">
        <f t="shared" si="18"/>
        <v>26</v>
      </c>
      <c r="G37" s="10">
        <f t="shared" si="19"/>
        <v>38</v>
      </c>
      <c r="H37" s="10">
        <f t="shared" si="20"/>
        <v>77</v>
      </c>
      <c r="I37" s="10">
        <f t="shared" si="21"/>
        <v>102</v>
      </c>
      <c r="J37" s="10">
        <f t="shared" si="22"/>
        <v>0</v>
      </c>
    </row>
    <row r="38" spans="2:10" ht="31.5" customHeight="1">
      <c r="B38" s="13"/>
      <c r="C38" s="2" t="s">
        <v>3</v>
      </c>
      <c r="D38" s="2">
        <f>SUM(I24:I29)</f>
        <v>297</v>
      </c>
      <c r="E38" s="10">
        <f t="shared" si="17"/>
        <v>19</v>
      </c>
      <c r="F38" s="10">
        <f t="shared" si="18"/>
        <v>28</v>
      </c>
      <c r="G38" s="10">
        <f t="shared" si="19"/>
        <v>46</v>
      </c>
      <c r="H38" s="10">
        <f t="shared" si="20"/>
        <v>56</v>
      </c>
      <c r="I38" s="10">
        <f t="shared" si="21"/>
        <v>149</v>
      </c>
      <c r="J38" s="10">
        <f t="shared" si="22"/>
        <v>0</v>
      </c>
    </row>
    <row r="39" spans="2:10" ht="31.5" customHeight="1">
      <c r="B39" s="14"/>
      <c r="C39" s="2" t="s">
        <v>4</v>
      </c>
      <c r="D39" s="16">
        <v>60</v>
      </c>
      <c r="E39" s="10">
        <f t="shared" si="17"/>
        <v>13</v>
      </c>
      <c r="F39" s="10">
        <f t="shared" si="18"/>
        <v>20</v>
      </c>
      <c r="G39" s="10">
        <f t="shared" si="19"/>
        <v>13</v>
      </c>
      <c r="H39" s="10">
        <f t="shared" si="20"/>
        <v>13</v>
      </c>
      <c r="I39" s="10">
        <f t="shared" si="21"/>
        <v>0</v>
      </c>
      <c r="J39" s="10">
        <f t="shared" si="22"/>
        <v>0</v>
      </c>
    </row>
    <row r="40" spans="2:10" ht="31.5" customHeight="1">
      <c r="C40" s="2" t="s">
        <v>16</v>
      </c>
      <c r="D40" s="17">
        <f t="shared" ref="D40" si="23">SUM(E40:I40)</f>
        <v>698800</v>
      </c>
      <c r="E40" s="17">
        <f>SUM(E34:E39)*M$10</f>
        <v>326000</v>
      </c>
      <c r="F40" s="17">
        <f t="shared" ref="F40" si="24">SUM(F34:F39)*N$10</f>
        <v>217000</v>
      </c>
      <c r="G40" s="17">
        <f t="shared" ref="G40" si="25">SUM(G34:G39)*O$10</f>
        <v>129000</v>
      </c>
      <c r="H40" s="17">
        <f t="shared" ref="H40" si="26">SUM(H34:H39)*P$10</f>
        <v>26800</v>
      </c>
      <c r="I40" s="17">
        <f t="shared" ref="I40" si="27">SUM(I34:I39)*Q$10</f>
        <v>0</v>
      </c>
      <c r="J40" s="17">
        <f t="shared" ref="J40" si="28">SUM(J34:J39)*R$10</f>
        <v>0</v>
      </c>
    </row>
    <row r="42" spans="2:10">
      <c r="E42" s="6" t="s">
        <v>18</v>
      </c>
      <c r="F42" s="7"/>
      <c r="G42" s="7"/>
      <c r="H42" s="7"/>
      <c r="I42" s="7"/>
      <c r="J42" s="8"/>
    </row>
    <row r="43" spans="2:10" ht="30">
      <c r="C43" s="2" t="s">
        <v>7</v>
      </c>
      <c r="D43" s="2" t="s">
        <v>10</v>
      </c>
      <c r="E43" s="2" t="s">
        <v>5</v>
      </c>
      <c r="F43" s="2" t="s">
        <v>6</v>
      </c>
      <c r="G43" s="2" t="s">
        <v>1</v>
      </c>
      <c r="H43" s="2" t="s">
        <v>2</v>
      </c>
      <c r="I43" s="2" t="s">
        <v>3</v>
      </c>
      <c r="J43" s="2" t="s">
        <v>4</v>
      </c>
    </row>
    <row r="44" spans="2:10" ht="31.5" customHeight="1">
      <c r="B44" s="9" t="s">
        <v>11</v>
      </c>
      <c r="C44" s="2" t="s">
        <v>5</v>
      </c>
      <c r="D44" s="2">
        <f>SUM(E34:E39)</f>
        <v>163</v>
      </c>
      <c r="E44" s="10">
        <f>ROUND(M4*$D44,0)</f>
        <v>72</v>
      </c>
      <c r="F44" s="10">
        <f t="shared" ref="F44:J49" si="29">ROUND(N4*$D44,0)</f>
        <v>36</v>
      </c>
      <c r="G44" s="10">
        <f t="shared" si="29"/>
        <v>27</v>
      </c>
      <c r="H44" s="10">
        <f t="shared" si="29"/>
        <v>18</v>
      </c>
      <c r="I44" s="10">
        <f t="shared" si="29"/>
        <v>9</v>
      </c>
      <c r="J44" s="10">
        <f t="shared" si="29"/>
        <v>0</v>
      </c>
    </row>
    <row r="45" spans="2:10" ht="31.5" customHeight="1">
      <c r="B45" s="13"/>
      <c r="C45" s="2" t="s">
        <v>6</v>
      </c>
      <c r="D45" s="2">
        <f>SUM(F34:F39)</f>
        <v>217</v>
      </c>
      <c r="E45" s="10">
        <f t="shared" ref="E45:E49" si="30">ROUND(M5*$D45,0)</f>
        <v>22</v>
      </c>
      <c r="F45" s="10">
        <f t="shared" si="29"/>
        <v>65</v>
      </c>
      <c r="G45" s="10">
        <f t="shared" si="29"/>
        <v>65</v>
      </c>
      <c r="H45" s="10">
        <f t="shared" si="29"/>
        <v>43</v>
      </c>
      <c r="I45" s="10">
        <f t="shared" si="29"/>
        <v>22</v>
      </c>
      <c r="J45" s="10">
        <f t="shared" si="29"/>
        <v>0</v>
      </c>
    </row>
    <row r="46" spans="2:10" ht="31.5" customHeight="1">
      <c r="B46" s="13"/>
      <c r="C46" s="2" t="s">
        <v>1</v>
      </c>
      <c r="D46" s="2">
        <f>SUM(G34:G39)</f>
        <v>258</v>
      </c>
      <c r="E46" s="10">
        <f t="shared" si="30"/>
        <v>29</v>
      </c>
      <c r="F46" s="10">
        <f t="shared" si="29"/>
        <v>48</v>
      </c>
      <c r="G46" s="10">
        <f t="shared" si="29"/>
        <v>76</v>
      </c>
      <c r="H46" s="10">
        <f t="shared" si="29"/>
        <v>67</v>
      </c>
      <c r="I46" s="10">
        <f t="shared" si="29"/>
        <v>38</v>
      </c>
      <c r="J46" s="10">
        <f t="shared" si="29"/>
        <v>0</v>
      </c>
    </row>
    <row r="47" spans="2:10" ht="31.5" customHeight="1">
      <c r="B47" s="13"/>
      <c r="C47" s="2" t="s">
        <v>2</v>
      </c>
      <c r="D47" s="2">
        <f>SUM(H34:H39)</f>
        <v>268</v>
      </c>
      <c r="E47" s="10">
        <f t="shared" si="30"/>
        <v>13</v>
      </c>
      <c r="F47" s="10">
        <f t="shared" si="29"/>
        <v>27</v>
      </c>
      <c r="G47" s="10">
        <f t="shared" si="29"/>
        <v>40</v>
      </c>
      <c r="H47" s="10">
        <f t="shared" si="29"/>
        <v>80</v>
      </c>
      <c r="I47" s="10">
        <f t="shared" si="29"/>
        <v>107</v>
      </c>
      <c r="J47" s="10">
        <f t="shared" si="29"/>
        <v>0</v>
      </c>
    </row>
    <row r="48" spans="2:10" ht="31.5" customHeight="1">
      <c r="B48" s="13"/>
      <c r="C48" s="2" t="s">
        <v>3</v>
      </c>
      <c r="D48" s="2">
        <f>SUM(I34:I39)</f>
        <v>318</v>
      </c>
      <c r="E48" s="10">
        <f t="shared" si="30"/>
        <v>20</v>
      </c>
      <c r="F48" s="10">
        <f t="shared" si="29"/>
        <v>30</v>
      </c>
      <c r="G48" s="10">
        <f t="shared" si="29"/>
        <v>50</v>
      </c>
      <c r="H48" s="10">
        <f t="shared" si="29"/>
        <v>60</v>
      </c>
      <c r="I48" s="10">
        <f t="shared" si="29"/>
        <v>159</v>
      </c>
      <c r="J48" s="10">
        <f t="shared" si="29"/>
        <v>0</v>
      </c>
    </row>
    <row r="49" spans="2:10" ht="31.5" customHeight="1">
      <c r="B49" s="14"/>
      <c r="C49" s="2" t="s">
        <v>4</v>
      </c>
      <c r="D49" s="16">
        <v>65</v>
      </c>
      <c r="E49" s="10">
        <f t="shared" si="30"/>
        <v>14</v>
      </c>
      <c r="F49" s="10">
        <f t="shared" si="29"/>
        <v>22</v>
      </c>
      <c r="G49" s="10">
        <f t="shared" si="29"/>
        <v>14</v>
      </c>
      <c r="H49" s="10">
        <f t="shared" si="29"/>
        <v>14</v>
      </c>
      <c r="I49" s="10">
        <f t="shared" si="29"/>
        <v>0</v>
      </c>
      <c r="J49" s="10">
        <f t="shared" si="29"/>
        <v>0</v>
      </c>
    </row>
    <row r="50" spans="2:10" ht="30">
      <c r="C50" s="2" t="s">
        <v>16</v>
      </c>
      <c r="D50" s="17">
        <f t="shared" ref="D50" si="31">SUM(E50:I50)</f>
        <v>732200</v>
      </c>
      <c r="E50" s="17">
        <f>SUM(E44:E49)*M$10</f>
        <v>340000</v>
      </c>
      <c r="F50" s="17">
        <f t="shared" ref="F50" si="32">SUM(F44:F49)*N$10</f>
        <v>228000</v>
      </c>
      <c r="G50" s="17">
        <f t="shared" ref="G50" si="33">SUM(G44:G49)*O$10</f>
        <v>136000</v>
      </c>
      <c r="H50" s="17">
        <f t="shared" ref="H50" si="34">SUM(H44:H49)*P$10</f>
        <v>28200</v>
      </c>
      <c r="I50" s="17">
        <f t="shared" ref="I50" si="35">SUM(I44:I49)*Q$10</f>
        <v>0</v>
      </c>
      <c r="J50" s="17">
        <f t="shared" ref="J50" si="36">SUM(J44:J49)*R$10</f>
        <v>0</v>
      </c>
    </row>
  </sheetData>
  <mergeCells count="10">
    <mergeCell ref="E32:J32"/>
    <mergeCell ref="B34:B39"/>
    <mergeCell ref="E42:J42"/>
    <mergeCell ref="B44:B49"/>
    <mergeCell ref="B4:B9"/>
    <mergeCell ref="E2:J2"/>
    <mergeCell ref="E12:J12"/>
    <mergeCell ref="B14:B19"/>
    <mergeCell ref="E22:J22"/>
    <mergeCell ref="B24:B29"/>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CLV</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Scappini</dc:creator>
  <cp:lastModifiedBy>ALBERTO</cp:lastModifiedBy>
  <dcterms:created xsi:type="dcterms:W3CDTF">2016-04-24T15:10:00Z</dcterms:created>
  <dcterms:modified xsi:type="dcterms:W3CDTF">2016-06-26T08:53:55Z</dcterms:modified>
</cp:coreProperties>
</file>